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235" activeTab="1"/>
  </bookViews>
  <sheets>
    <sheet name="Saturs" sheetId="2" r:id="rId1"/>
    <sheet name="B daļa" sheetId="1" r:id="rId2"/>
    <sheet name="Sheet1" sheetId="3" r:id="rId3"/>
  </sheets>
  <calcPr calcId="152511"/>
</workbook>
</file>

<file path=xl/calcChain.xml><?xml version="1.0" encoding="utf-8"?>
<calcChain xmlns="http://schemas.openxmlformats.org/spreadsheetml/2006/main">
  <c r="B69" i="2" l="1"/>
  <c r="B5" i="2"/>
  <c r="B72" i="2" l="1"/>
  <c r="B77" i="2"/>
  <c r="B76" i="2"/>
  <c r="E972" i="1"/>
  <c r="E971" i="1"/>
  <c r="E970"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1" i="1"/>
  <c r="E890" i="1"/>
  <c r="E889" i="1"/>
  <c r="E888" i="1"/>
  <c r="E887" i="1"/>
  <c r="E886" i="1"/>
  <c r="E884"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5" i="1"/>
  <c r="E854" i="1"/>
  <c r="E853" i="1"/>
  <c r="E850" i="1"/>
  <c r="E849" i="1"/>
  <c r="E848" i="1"/>
  <c r="E847" i="1"/>
  <c r="E846" i="1"/>
  <c r="E843" i="1"/>
  <c r="E842" i="1"/>
  <c r="E841" i="1"/>
  <c r="E840" i="1"/>
  <c r="E839" i="1"/>
  <c r="E836" i="1"/>
  <c r="E834" i="1"/>
  <c r="E835" i="1"/>
  <c r="E833" i="1"/>
  <c r="E832" i="1"/>
  <c r="E831" i="1"/>
  <c r="E830" i="1"/>
  <c r="E829" i="1"/>
  <c r="E828" i="1"/>
  <c r="E827" i="1"/>
  <c r="E824" i="1"/>
  <c r="E823" i="1"/>
  <c r="E822" i="1"/>
  <c r="E821" i="1"/>
  <c r="E820" i="1"/>
  <c r="E819" i="1"/>
  <c r="E818" i="1"/>
  <c r="E817" i="1"/>
  <c r="E816" i="1"/>
  <c r="E815" i="1"/>
  <c r="E814" i="1"/>
  <c r="E813" i="1"/>
  <c r="E812" i="1"/>
  <c r="E811" i="1"/>
  <c r="E810"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B75" i="2"/>
  <c r="B74" i="2"/>
  <c r="B73" i="2"/>
  <c r="B71" i="2"/>
  <c r="B70" i="2"/>
  <c r="B8" i="2" l="1"/>
  <c r="B12" i="2"/>
  <c r="B11" i="2"/>
  <c r="B10" i="2"/>
  <c r="B9" i="2"/>
  <c r="B7" i="2"/>
  <c r="B6" i="2"/>
  <c r="B4" i="2"/>
  <c r="B3" i="2"/>
  <c r="B2"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E77" i="2" l="1"/>
</calcChain>
</file>

<file path=xl/sharedStrings.xml><?xml version="1.0" encoding="utf-8"?>
<sst xmlns="http://schemas.openxmlformats.org/spreadsheetml/2006/main" count="3510" uniqueCount="2524">
  <si>
    <t>Nr.p.k.</t>
  </si>
  <si>
    <t>Prece</t>
  </si>
  <si>
    <t>Tehniskās prasības</t>
  </si>
  <si>
    <t>Mērvienība</t>
  </si>
  <si>
    <t>PVN likme</t>
  </si>
  <si>
    <t>Anti – A ( ABO 1 )</t>
  </si>
  <si>
    <t>Anti – B ( ABO 2 )</t>
  </si>
  <si>
    <t xml:space="preserve">Anti – H (lektini) </t>
  </si>
  <si>
    <t>Asins grupas (ABO sistēmā) noteikšanas karte</t>
  </si>
  <si>
    <t>Plaknes metode, obligata pirmreizēja asins, grupas noteikšana – nodaļa, 1 pud. /10 ml /</t>
  </si>
  <si>
    <t>Plaknes metode, apakšgrupas noteikšanai, 1pud. / 3 - 5 ml /</t>
  </si>
  <si>
    <t>Asins grupas (ABO sistēmā) noteikšanas karte vienam pacientam pirms asins preparātu transfūzijas</t>
  </si>
  <si>
    <t>4</t>
  </si>
  <si>
    <t>gabals</t>
  </si>
  <si>
    <t>Anti – A 1 (lektīni)</t>
  </si>
  <si>
    <t xml:space="preserve">Asins grupas un Rh (D) piederības noteikšana ar tiešo un apgriezto reakciju vienā kartē                                                        </t>
  </si>
  <si>
    <r>
      <rPr>
        <sz val="10"/>
        <rFont val="Times New Roman"/>
        <family val="1"/>
        <charset val="186"/>
      </rPr>
      <t xml:space="preserve">Asins grupa un Rh(D) piederība [DV-], DAT jaundzimušajam vienā kartē                                   </t>
    </r>
    <r>
      <rPr>
        <sz val="10"/>
        <color rgb="FFFF0000"/>
        <rFont val="Times New Roman"/>
        <family val="1"/>
        <charset val="186"/>
      </rPr>
      <t xml:space="preserve">      </t>
    </r>
  </si>
  <si>
    <t xml:space="preserve">Rh (D) piederības noteikšana                                                  </t>
  </si>
  <si>
    <t xml:space="preserve">Rh fenotips + Kell antigēna noteikšana                               </t>
  </si>
  <si>
    <t xml:space="preserve">Lietošanai gatavs eritrocitāro šūnu komplekts ABO/I-II-III                                             </t>
  </si>
  <si>
    <t xml:space="preserve">Ikdienas iekšējās kvalitātes kontrole (zināma asins grupa,Rh fenotips, Kell, DAT ,antivielu skrīnings, saderība)                                     </t>
  </si>
  <si>
    <t xml:space="preserve"> Modificēts šķīdums eritrocītu suspensijas sagatavošanai                                              </t>
  </si>
  <si>
    <t>2</t>
  </si>
  <si>
    <t>Testi grūtniecības monitoringam augļapvalka plīsuma gadījumā (ražotāja QIAGEN - AmniSure vai ekvivalents)</t>
  </si>
  <si>
    <t>Imunoloģisks tests. Paraugs: vaginālais sekrēts. Noteikšanas laiks ne vairāk 5min</t>
  </si>
  <si>
    <t>Tests priekšlaicīgu dzemdību riska noteikšanai  (ražotāja QIAGEN -PartoSure vai ekvivalents)</t>
  </si>
  <si>
    <t>Imunoloģisks tests. Paraugs: vaginālais sekrēts. Noteikšanas laiks ne vairāk kā 5min</t>
  </si>
  <si>
    <t>Kontroles iespējas katram testam, jūtība tikai uz cilvēka asinīm</t>
  </si>
  <si>
    <t>Tests slēpto asiņu noteikšanai fēcēs</t>
  </si>
  <si>
    <t>Eksprestesti infekciju diagnostikai</t>
  </si>
  <si>
    <t>Ekspress tests HIV 1+2 antivielu noteikšanai</t>
  </si>
  <si>
    <t>Ekspress tests HIV 1+2 antivielu izotipu IgG, IgM, IgA noteikšanai pilnasinīs, serumā, kvalitatīvs, koplektā vai atsevišķi jāpiedāvā divu līmeņu kontroles</t>
  </si>
  <si>
    <t>Ekspress tests HbsAg noteikšanai</t>
  </si>
  <si>
    <t>Ekspress tests HbsAg noteikšanai pilnasinīs, serumā</t>
  </si>
  <si>
    <t>Ekspress tests  hepatīta C antivielu noteikšanai</t>
  </si>
  <si>
    <t>Ekspress tests  hepatīta C antivielu noteikšanai pilnasinīs, serumā</t>
  </si>
  <si>
    <t>Testi infekciju slimību diagnostikai</t>
  </si>
  <si>
    <t>Komplekts TPHA (sifilisa) antivielu noteikšanai</t>
  </si>
  <si>
    <t>Komplekts TPHA (sifilisa) antivielu noteikšanai (mikrohemaglutinācijas tests) pilnasinīs, serumā, 400 testiem</t>
  </si>
  <si>
    <t>Komplekts RPR (sifilisa)  noteikšanai</t>
  </si>
  <si>
    <t>Komplekts RPR (sifilisa)  noteikšanai, 500 testiem</t>
  </si>
  <si>
    <t>komplekts</t>
  </si>
  <si>
    <t>HEP - 2 šūnu noteikšanas komplekts</t>
  </si>
  <si>
    <t>HEP - 2 šūnu noteikšanas komplekts, 20x12 testiem</t>
  </si>
  <si>
    <t>Komplekts antivielu noteikšanai pret neitrofilu citoplazmu (ANCA)</t>
  </si>
  <si>
    <t>Komplekts antivielu noteikšanai pret neitrofilu citoplazmu (ANCA), Etanola fiksēts, 20x12 testiem</t>
  </si>
  <si>
    <t>Antivielu pret neitrofilu citoplazmu noteikšanas stikls</t>
  </si>
  <si>
    <t>Antivielu pret neitrofilu citoplazmu noteikšanas stikls ar sešām iedobēm, Etanola fiksēts, 10x6 testiem</t>
  </si>
  <si>
    <t>Fluorescentais izotiocionīts (FITC)</t>
  </si>
  <si>
    <t>Fluorescentais izotiocionīts (FITC) IgG (H&amp;L), Mky absorbēts, tilpums 7 ml</t>
  </si>
  <si>
    <t>Antivielu pret olnīcu audiem noteikšanas stikls</t>
  </si>
  <si>
    <t>Antivielu pret olnīcu audiem noteikšanas stikls (Mky) ar četrām iedobēm, 1x4 testiem</t>
  </si>
  <si>
    <t>HEP - 2 šūnu noteikšanas stikls</t>
  </si>
  <si>
    <t>HEP - 2 šūnu noteikšanas stikls ar sešām iedobēm, ANA noteikšanai, 10x6 testiem</t>
  </si>
  <si>
    <t>Antivielu pret virsnieru noteikšanas stikls</t>
  </si>
  <si>
    <t>Antivielu pret virsnieru noteikšanas stikls ar četrām iedobēm (Mky), 1x4testiem</t>
  </si>
  <si>
    <t>Antivielu pret šķērssvītroto muskulatūru noteikšanas stikls</t>
  </si>
  <si>
    <t>Antivielu pret šķērssvītroto muskulatūru noteikšanas stikls (Mky) ar četrām iedobēm, 1x4testiem</t>
  </si>
  <si>
    <t>6</t>
  </si>
  <si>
    <t>3</t>
  </si>
  <si>
    <t>Paraneoplastisko antivielu noteikšanas profils</t>
  </si>
  <si>
    <t xml:space="preserve"> Paraneoplastisko antivielu noteikšanas profils (amfizīns,CV2,PNMA2,MA2/Ta,,Yo,Ri,Hu,recoverin,titin,sox-1,Zic4,GAD65,Tr)1x16 testiem</t>
  </si>
  <si>
    <t xml:space="preserve">Komplekts antivielu noteikšanai pret aknu, nieru, kuņģa un HEP - 2 audiem </t>
  </si>
  <si>
    <t>Komplekts antivielu noteikšanai pret aknu, nieru, kuņģa un HEP - 2 audiem, stikls ar piecām iedobēm, 20x5testiem</t>
  </si>
  <si>
    <t>Komplekts antivielu noteikšanai pret aknu, nieru, kuņģa un HEP - 2 audiem, stikls ar desmit iedobēm, 10x10testiem</t>
  </si>
  <si>
    <t>Anti VGKC antivielu noteikšanas stikls</t>
  </si>
  <si>
    <t>Anti LGI1,CASPR2 antivielu noteikšanas stikls 10x3</t>
  </si>
  <si>
    <t>Antivielu pret aizkuņģa dziedzeri un cerebellum noteikšanas stikls</t>
  </si>
  <si>
    <t>Antivielu pret aizkuņģa dziedzeri un cerebellum noteikšanas stikls (Mky) ar piecām iedobēm, 10x5 testiem</t>
  </si>
  <si>
    <t>Autoimūnā encefalīta noteikšanas komplekts-mozaika-1</t>
  </si>
  <si>
    <t>antivielas pret NMDA-AMPA,LGI1,CASPR2,GABAR 10x3 testiem</t>
  </si>
  <si>
    <t>Antivielu pret trombocitiem noteikšanas stikls</t>
  </si>
  <si>
    <t>Antivielu pret trombocitiem noteikšanas stikls ar piecām iedobēm, 10x5testi</t>
  </si>
  <si>
    <t>Antivielu pret bullozo dermatozi noteikšanas stikls</t>
  </si>
  <si>
    <t>Antivielu pret barības vada audiem ,noteikšanas stikls ar piecām iedobēm, 5x10 testi</t>
  </si>
  <si>
    <t>Antivielu pret AQP-4 noteikšanas stikls</t>
  </si>
  <si>
    <t>Antivielu pret akvaporīnu 4 noteikšanas stikls ar trīs iedobēm,10x3 testiem</t>
  </si>
  <si>
    <t>Gangliozīdu antivielu noteikšanas profils</t>
  </si>
  <si>
    <t>GM1,GM2,GM3,GD1a,GD1b,GT1b,GQ1b(IgGun IgM)noteikšanas tests</t>
  </si>
  <si>
    <t>Anti GM1,GQ1b,GD1b antivielu noteikšanas tests</t>
  </si>
  <si>
    <t xml:space="preserve">Anti GM1,GQ1b,GD1b antivielu noteikšanas tests(IGg un IgM) </t>
  </si>
  <si>
    <t>Autoimūno miopātiju noteikšanas profils</t>
  </si>
  <si>
    <t>Anti M2a,b,TF1g,MDAS,NOP2,SAE1,KU,PM,SCL100,SCL75,jo-1,SRP,pl-7,PL12,EJ,OJ,RO-52 noteikšanas profils</t>
  </si>
  <si>
    <t>Neironālo antivielu noteikšanas profils (amfizīns,CV2,PNMA2,MA2/Ta,,Yo,Ri,Hu,recoverin,titin)</t>
  </si>
  <si>
    <t>Neironālo antivielu noteikšanas profils (amfizīns,CV2,PNMA2,MA2/Ta,,Yo,Ri,Hu,recoverin,titin)1x16 testiem</t>
  </si>
  <si>
    <t>gabali</t>
  </si>
  <si>
    <t>Citi laboratoriju ķīmiski reaktīvi un vielas</t>
  </si>
  <si>
    <t>Immersijas eļļa mikroskopijai</t>
  </si>
  <si>
    <t>Immersijas eļļa mikroskopijai,  blīvums 1,025 gr/ml, tilpums 250 - 500 ml</t>
  </si>
  <si>
    <t>Sālskābe (HCL)</t>
  </si>
  <si>
    <t>Sālskābe 37%, ķīmiski tīra viela, 1000 ml</t>
  </si>
  <si>
    <t>Dietilēteris</t>
  </si>
  <si>
    <t>4-dimetilaminobenzaldehīds</t>
  </si>
  <si>
    <t>Fosfātu bufers</t>
  </si>
  <si>
    <t>Fosfāta bufera koncentrāts, tilpums 1 L</t>
  </si>
  <si>
    <t>iepakojums</t>
  </si>
  <si>
    <t>Akridīna krāsa pozitīvo asins uzsējumu iztriepju mikroskopijai ar fluoriscento mikroskopu</t>
  </si>
  <si>
    <t>Tuberkulozes fluoriscentās krāsošanas metodes komplekts</t>
  </si>
  <si>
    <t>Lietošanai pēc Truant, Brett un Thomas fluoriscentās metodes, komplekts 1 x 250 ml</t>
  </si>
  <si>
    <t>Hlamīdiju krāsa ar kontrolēm</t>
  </si>
  <si>
    <r>
      <t xml:space="preserve">Tiešā/netiešā  imunofluorescences metode.Monoklonālās antivielas pret </t>
    </r>
    <r>
      <rPr>
        <i/>
        <sz val="10"/>
        <rFont val="Times New Roman"/>
        <family val="1"/>
        <charset val="186"/>
      </rPr>
      <t>Chl.trachomatis</t>
    </r>
    <r>
      <rPr>
        <sz val="10"/>
        <rFont val="Times New Roman"/>
        <family val="1"/>
        <charset val="186"/>
      </rPr>
      <t>Komplektā pozitīvā un negatīvā kontrole.Metodes specifiskums 99,85,jutīgums 90,0%.Komplekts paredzēts 100 testiem</t>
    </r>
  </si>
  <si>
    <t>Cīla-Nilsena krāsas komplekts</t>
  </si>
  <si>
    <t>Standarta šķīdums iztriepju krāsošanai, tilpums 200 - 250 ml, fasējums 3 x 200 - 250, komlektā ietilpst sekojoši reaģenti: karbolfuksīns 1 x 200 - 250 ml atkrāsotājs 2 x 200 - 250 ml; metilēnzilais 1 x 200 - 250 ml. CE sertifikāts</t>
  </si>
  <si>
    <t>Iepakojums</t>
  </si>
  <si>
    <t>Grama krāsas komplekts: kristālvioletā šķīdums, stabilizēts joda-lugola šķīdums, atkrāsotājs, safranīns</t>
  </si>
  <si>
    <t>Kristālvioletā oksalāta šķīdums Grama krāsai</t>
  </si>
  <si>
    <t xml:space="preserve">Fasējums 2 L. Speciāls krāns izliešanai.CE sertifikāts. </t>
  </si>
  <si>
    <t>Lugola šķīdums Grama krāsai</t>
  </si>
  <si>
    <t>Fasējums 2 L. Speciāls krāns izliešanai.CE sertifikāts.</t>
  </si>
  <si>
    <t>Atkrāsotāja šķīdums Grama krāsai</t>
  </si>
  <si>
    <t>Safranīns Grama krāsai</t>
  </si>
  <si>
    <t>Citas laboratoriju krāsas</t>
  </si>
  <si>
    <t>May-Grīnvalda šķīdums</t>
  </si>
  <si>
    <t>Standarta šķīdums asins iztriepju fiksēšanai, fasēts tumšā traukā, tilpums 1 L</t>
  </si>
  <si>
    <t>Metilēnzilais šķīdums 1L</t>
  </si>
  <si>
    <t>Standarta šķīdums 1 % preparātu krāsošanai, tilpums 1 L</t>
  </si>
  <si>
    <t>May-Grīnvalda-Gimzas krāsas komplekts</t>
  </si>
  <si>
    <t>Standarta šķīdums asins iztriepju krāsošanai, fasēts tumšā traukā, tilpums 1 L, fasējums 3 x 1000</t>
  </si>
  <si>
    <t>Leišmaņa krāsas šķīdums</t>
  </si>
  <si>
    <t>Standarta šķīdums 0,15% preparātu fiksēšanai, fasēts tumšā traukā, tilpums 1 L</t>
  </si>
  <si>
    <t>Azūra šķīdums</t>
  </si>
  <si>
    <t>Standarta šķīdums 1% preparātu krāsošanai, bez kristāliem (filtrēts), tilpums 1 L</t>
  </si>
  <si>
    <t>Eozīna šķīdums</t>
  </si>
  <si>
    <t>100</t>
  </si>
  <si>
    <t>30</t>
  </si>
  <si>
    <t>Vispārēja tipa barotnes un barotņu piedevas mikroorganismu audzēšanai un  izolēšanai, (piedāvāt visu daļu kopā)</t>
  </si>
  <si>
    <t>LISS/ Coombs karte</t>
  </si>
  <si>
    <t xml:space="preserve">ABD (pacients + donors) vienā kartē                                    </t>
  </si>
  <si>
    <r>
      <t xml:space="preserve">Gelkarte jaundzimušā imūnhematoloģiskai izmeklēšanai ABO sistēmā, RhD(VI-), DAT,ctr      </t>
    </r>
    <r>
      <rPr>
        <i/>
        <sz val="10"/>
        <color rgb="FF000000"/>
        <rFont val="Times New Roman"/>
        <family val="1"/>
        <charset val="186"/>
      </rPr>
      <t>1 statīvs x 12 gēlkartes</t>
    </r>
  </si>
  <si>
    <r>
      <t xml:space="preserve">Gelkarte   Rh /D(VI-)/ pazīmes noteikšanai.                                                      </t>
    </r>
    <r>
      <rPr>
        <i/>
        <sz val="10"/>
        <color rgb="FF000000"/>
        <rFont val="Times New Roman"/>
        <family val="1"/>
        <charset val="186"/>
      </rPr>
      <t>1 statīvs x 12 gēlkartes</t>
    </r>
  </si>
  <si>
    <t>Gelkarte hemolīzes riska novērtēšanai ar gēlam pievienotiem šķīdumiem (IgG1 un IgG3)</t>
  </si>
  <si>
    <t>Gelkarte DAT IgG1/IgG3 noteikšanai.  1 statīvs x 12 gēlkartes</t>
  </si>
  <si>
    <r>
      <t xml:space="preserve">Modificēts Liss šķīdums eritrocītu suspensijas sagatavošanai.    </t>
    </r>
    <r>
      <rPr>
        <i/>
        <sz val="10"/>
        <color rgb="FF000000"/>
        <rFont val="Times New Roman"/>
        <family val="1"/>
        <charset val="186"/>
      </rPr>
      <t>1 pudele - 500 ml</t>
    </r>
  </si>
  <si>
    <r>
      <t xml:space="preserve">Nepilno antieritrocitāro antivielu skrīnings ar trīs  eritrocītārajiem antigēniem , nepilno antivielu titrēšana ar 3 antigēniem.  Asins grupas noteikšanai ABO sistēmā ar apgriezto reakciju.   </t>
    </r>
    <r>
      <rPr>
        <i/>
        <sz val="10"/>
        <color rgb="FF000000"/>
        <rFont val="Times New Roman"/>
        <family val="1"/>
        <charset val="186"/>
      </rPr>
      <t>komplekts 6 x 10</t>
    </r>
  </si>
  <si>
    <r>
      <t xml:space="preserve">   Ikdienas iekšējā kvalitātes kontrole visiem reaģentiem.    </t>
    </r>
    <r>
      <rPr>
        <i/>
        <sz val="10"/>
        <color rgb="FF000000"/>
        <rFont val="Times New Roman"/>
        <family val="1"/>
        <charset val="186"/>
      </rPr>
      <t>komplekts 1 x 4</t>
    </r>
    <r>
      <rPr>
        <sz val="10"/>
        <color rgb="FF000000"/>
        <rFont val="Times New Roman"/>
        <family val="1"/>
        <charset val="186"/>
      </rPr>
      <t xml:space="preserve"> :</t>
    </r>
    <r>
      <rPr>
        <u/>
        <sz val="10"/>
        <color rgb="FF000000"/>
        <rFont val="Times New Roman"/>
        <family val="1"/>
        <charset val="186"/>
      </rPr>
      <t xml:space="preserve"> (4 x 2,6 ml pilnasinis </t>
    </r>
    <r>
      <rPr>
        <i/>
        <u/>
        <sz val="10"/>
        <color rgb="FF000000"/>
        <rFont val="Times New Roman"/>
        <family val="1"/>
        <charset val="186"/>
      </rPr>
      <t>[1 - O Rh neg., ccddee,K poz.; 2 - A Rh poz., CcD.Ee,K neg.; B Rh poz., CCD.ee,K neg.; O Rh poz., ccD.EE,K neg.]</t>
    </r>
    <r>
      <rPr>
        <u/>
        <sz val="10"/>
        <color rgb="FF000000"/>
        <rFont val="Times New Roman"/>
        <family val="1"/>
        <charset val="186"/>
      </rPr>
      <t xml:space="preserve">, 2 x 1 ml pilnasinis </t>
    </r>
    <r>
      <rPr>
        <i/>
        <u/>
        <sz val="10"/>
        <color rgb="FF000000"/>
        <rFont val="Times New Roman"/>
        <family val="1"/>
        <charset val="186"/>
      </rPr>
      <t>[ 1 - Fya neg.,CcD.ee; 2 - Fya poz., ccddee],</t>
    </r>
    <r>
      <rPr>
        <u/>
        <sz val="10"/>
        <color rgb="FF000000"/>
        <rFont val="Times New Roman"/>
        <family val="1"/>
        <charset val="186"/>
      </rPr>
      <t xml:space="preserve"> 2 x 2,5 ml serums </t>
    </r>
    <r>
      <rPr>
        <i/>
        <u/>
        <sz val="10"/>
        <color rgb="FF000000"/>
        <rFont val="Times New Roman"/>
        <family val="1"/>
        <charset val="186"/>
      </rPr>
      <t xml:space="preserve">[1 - Anti-D, 2 - Anti-Fya] </t>
    </r>
  </si>
  <si>
    <t xml:space="preserve">Plastmasas planšetes ar iedobītēm </t>
  </si>
  <si>
    <t>Plastmasas lapstiņas</t>
  </si>
  <si>
    <t>Antivielu pret TGN tioguanīna 6 nukleotīda noteikšanas tests</t>
  </si>
  <si>
    <t>Elisa metode. Izmeklējamais materiāls: serums, plazma. Procedūras laiks nepārsniedz 2h</t>
  </si>
  <si>
    <t>Antivielu pret 6 MMP (6metīlmerkaptopurīna) noteikšanas tests</t>
  </si>
  <si>
    <t>Antivielu pret  TPMT (tiopurīna metīltransferāzes) noteikšanas tests</t>
  </si>
  <si>
    <t>Elisa metode. Kvantitatīvs tests. Izmeklējamais materiāls: serums, plazma</t>
  </si>
  <si>
    <t>Antivielu pret acetilholīna receptoriem noteikšanas tests</t>
  </si>
  <si>
    <t>Antivielu pret MUSK noteikšanas tests</t>
  </si>
  <si>
    <t>750</t>
  </si>
  <si>
    <t>12000</t>
  </si>
  <si>
    <t>200</t>
  </si>
  <si>
    <t>2770</t>
  </si>
  <si>
    <t>3360</t>
  </si>
  <si>
    <t>1440</t>
  </si>
  <si>
    <t>720</t>
  </si>
  <si>
    <t>400</t>
  </si>
  <si>
    <t>96</t>
  </si>
  <si>
    <t>288</t>
  </si>
  <si>
    <r>
      <t>Gelkarte    Rh fenotipa / CcEe/ un Kell antigēna noteikšanai.      1</t>
    </r>
    <r>
      <rPr>
        <i/>
        <sz val="10"/>
        <color rgb="FF000000"/>
        <rFont val="Times New Roman"/>
        <family val="1"/>
        <charset val="186"/>
      </rPr>
      <t xml:space="preserve"> statīvs x 12 gēlkartes</t>
    </r>
  </si>
  <si>
    <t>Katrai testkartei kontroles laukums, impregnēts ar kontroles materiālu</t>
  </si>
  <si>
    <t xml:space="preserve">Eksprestesti slēpto asiņu noteikšanai fēcēs </t>
  </si>
  <si>
    <t>Palīgpiederumi asins grupu noteikšanai (piedāvāt visu daļu kopā)</t>
  </si>
  <si>
    <t>Laboratorijas preces, saderīgas darbam ar ID-Centrifūgu 6S, ID-Centrifūgu 24S, ID-Inkubatoru 37 S I (piedāvāt visu daļu kopā)</t>
  </si>
  <si>
    <t>Eksprestesti grūtniecības un priekšlaicīgu dzemdību diagnostikai (piedāvāt visu daļu kopā)</t>
  </si>
  <si>
    <t>Ekspress tests sifilisa antivielu noteikšanai</t>
  </si>
  <si>
    <t xml:space="preserve">Ekspress tests sifilisa antivielu noteikšanai  pilnasinīs, serumā </t>
  </si>
  <si>
    <t>I Reaģenti Imūnfluorescences metodei</t>
  </si>
  <si>
    <t>II Reaģenti Imūnfluorescences metodei</t>
  </si>
  <si>
    <t>Šķidrā tioglikolskābes barotne ar indikatoru</t>
  </si>
  <si>
    <t>1. Fasējums 1 x 500g, 2. Kazeīna pankreātiskās šķelšanās produkti 15.0g
Rauga ekstrakts 5.0gr
Dekstroze 5.0gr
Nātrija hlorīds 2.5gr
Sojas pupiņu papaīna hidrolizāts 3.0g
Dekstroze 6.0g
Nātrija hlorīds 2.5g
L cistīns 0.25g
Nātrija tioglikolāts 0.5g
Agars 0</t>
  </si>
  <si>
    <t>Triptikāzes sojas buljons</t>
  </si>
  <si>
    <t>Triptikāzes sojas agars</t>
  </si>
  <si>
    <t xml:space="preserve">1. Fasējums 1 x 500g, 2.Sastāvs uz 1L barotnes:
Kazeīna pankreātiskās šķelšanas produkti 14.5gr
Sojas pupiņu papaīna hidrolizāts 5.0gr
Nātrija hlorīds 5.0gr
Agars 14.0gr
Augšanas faktori 1.5gr
 </t>
  </si>
  <si>
    <t>Kolumbijas agara  bāze</t>
  </si>
  <si>
    <t>1. Fasējums 1 x 500g, 2. Sastāvs uz 1L barotnes:
Kazeīna pankreātiskās šķelšanas produkti 12.0gr
Dzīvnieku audu peptiskās šķelšanas produkti 5.0gr
Rauga ekstrakts 3.0gr
Liellopu gaļas ekstrakts 3.0gr
Graudu ciete 1.0gr
Nātrija hlorīds 5.0gr
Agars 13.5gr 3</t>
  </si>
  <si>
    <t>Dehidratēts liellopu hemoglobīns</t>
  </si>
  <si>
    <t xml:space="preserve">1. Fasējums 1 x 500g, 2.Dehidratēts </t>
  </si>
  <si>
    <t xml:space="preserve">DNāzes agārs </t>
  </si>
  <si>
    <t>Šadler agara bāze</t>
  </si>
  <si>
    <t xml:space="preserve"> Sastāvs uz 1l barotnes: kazeīna pankreatiskās  šķelšanas produkti 8,2gr,dzīvnieku audu peptiskās šķelšanas produkti 2,5gr,sojas pupiņupapaīna šķelšanas produkti 1,0gr,dekstroze 5,8gr,rauga ekstrakts 5,0gr,natrija hlorīds 1,7gr,vienaizvietotoa kalija sāls</t>
  </si>
  <si>
    <t>Vitamīns K1ar hemīnu</t>
  </si>
  <si>
    <t>Šadlera agara papildinātājs. No viena ražotāja ar Šadlera agara bāzi. Iepakojums 10ml x 10</t>
  </si>
  <si>
    <t>Kanamicīna + Vankomicīna maisījums</t>
  </si>
  <si>
    <t>Šadlera agara papildinātājs. No viena ražotāja ar Šadlera agara bāzi. Iepakojums 1 x 10</t>
  </si>
  <si>
    <t>Kolumbijas CNA agara bāze</t>
  </si>
  <si>
    <t>Sastāvs uz 1l barotnes: kazeīna pankreatiskās  šķelšanas produkti 12,0gr,dzīvnieku audu peptiskās šķelšanas produkti 5,0gr,rauga ekstrakts 3,0gr,lillopu ekstrakts 3,0gr,graudu ciete 1,0gr,nātrija hlorīds 5,0gr,agars 13,5gr,kolistīns 10,0mg,nalidinskēbe 10</t>
  </si>
  <si>
    <t>Standarta agars (Tryptic Glucose Yaest agar/Plate count agar)</t>
  </si>
  <si>
    <t>Paredzēts baktēriju skaita noteikšanai izmeklējamajā materiāla .Fasējums 500gr. Satāvs:Kazeīna pankreātiskās šķelšanas produkti 5,0gr/l, Rauga ekstrakts 2,5gr/l,Glikoze/dekstroze 1,0gr/l,Agarts 15,0gr/l</t>
  </si>
  <si>
    <t xml:space="preserve">iepakojums </t>
  </si>
  <si>
    <t>Barotnes un piedevas jersīniju savairošanai  (piedāvāt visu daļu kopā un no viena ražotāja)</t>
  </si>
  <si>
    <t>Jersīniju savairotājbarotne - Irgasan tikarcilīna kālija buljons (ITC)</t>
  </si>
  <si>
    <t>ITC buljona piedeva</t>
  </si>
  <si>
    <t>Paredzēts lietošani kopā ar ITC barotni. Sastāvs: Irgasans - 0,5mg, Tikarcilīns 0,5mg, Kālija hlorīds 500mg</t>
  </si>
  <si>
    <r>
      <t>Paredzēts jersīniju savairošanai šķidrajā barotnē.Sastāvs gramosuz 1l barotnes; :Bezūdens magnija hlorīds 28,10, kazeīna fermentatīvas šķelšanas produkti 10,00, Nātrija hlorīds 5,00, Rauga ekstrakts 1,0. Malahītzaļais 0,001, pH 6,9</t>
    </r>
    <r>
      <rPr>
        <u/>
        <sz val="10"/>
        <rFont val="Times New Roman"/>
        <family val="1"/>
        <charset val="186"/>
      </rPr>
      <t>+</t>
    </r>
    <r>
      <rPr>
        <sz val="10"/>
        <rFont val="Times New Roman"/>
        <family val="1"/>
        <charset val="186"/>
      </rPr>
      <t xml:space="preserve">  0,2 pie 25</t>
    </r>
    <r>
      <rPr>
        <sz val="10"/>
        <rFont val="Calibri"/>
        <family val="2"/>
        <charset val="186"/>
      </rPr>
      <t>°</t>
    </r>
    <r>
      <rPr>
        <sz val="10"/>
        <rFont val="Times New Roman"/>
        <family val="1"/>
        <charset val="186"/>
      </rPr>
      <t>C</t>
    </r>
  </si>
  <si>
    <t>Barotnes sēņu audzēšanai (piedāvāt visu daļu kopā un no viena ražotāja)</t>
  </si>
  <si>
    <t>Fasējums 1 x500gr. Paredzēts sēņu audzēšanai no patoloģiskā materiāla.Sastāvs uz 1l barotnes: Peptonu komplekss 10,0gr, dekstroze/glikoze 20,0gr</t>
  </si>
  <si>
    <t>Saburo  dekstrozes agars</t>
  </si>
  <si>
    <t>Fasējums 1 x500gr. Paredzēts sēņu audzēšanai no patoloģiskā materiāla.Sastāvs uz 1l barotnes: Peptonu komplekss 10,0gr, dekstroze/glikoze40,0gr, agars 15,0gr</t>
  </si>
  <si>
    <t>Chloramphenicol Saburo dekstrozes agara papildinātājs</t>
  </si>
  <si>
    <t>Gentamicīns Saburo dekstrozes agara papildinātājs</t>
  </si>
  <si>
    <t>Hectoen  Enteric agars</t>
  </si>
  <si>
    <t>Paredzēts patogēno enterobaktēriju, sev. šigellu audzēšanai un diferencēšanai. Iepakojums 1  x 500gr. Sastāvs:Proteāžu peptons - 12.0gr, rauga ekstraksts - 3.0gr, žults sālis - 9.0gr, laktoze -12.0gr, saharoze - 12gr. Salicins - 2.0gr, nātrija hlorīds, 5.</t>
  </si>
  <si>
    <t>Selenīta cistīna buljons</t>
  </si>
  <si>
    <t xml:space="preserve">Fasējums 1 x 500g.Sastāvs uz 1L barotnes Kazeīna pankreātiskās šķelšanas produkti 5.0g
Laktoze 4.0g
Nātrija fosfāts 10.0g
Nātrija selenīts 4.0g
L cistīns 0.01g
 </t>
  </si>
  <si>
    <t>Bismuta sulfīta agars</t>
  </si>
  <si>
    <t>Fasējums 1 x 500g. Sastāvs uz 1L barotnes:
Liellopa ekstrakts-5.0g
Peptons- 10.0g
Dekstroze- 5.0g
Nārtija fosfāts 4.0g
Dzelzs sulfāts 0.3g
Bismuta sulfīta indikators 8.0g
Agars 20.0g
Briljantzaļais 0.025g</t>
  </si>
  <si>
    <t>MacConkey agārs</t>
  </si>
  <si>
    <t xml:space="preserve"> Fasējums 1 x 500g.  Sastāvs uz 1l barotnes:
Želatīna pankreātiskās šķelšanas produkti 17,0g Kazeīna pankreātiskās šķelšanās produkti 1.5g Dzīvnieku audu peptiskās šķelšanas produkti 1.5g
Laktoze 10.0g, Žultsskābes 1.5g, Nātrija hlorīds 5.0g,Agars 13.5g, </t>
  </si>
  <si>
    <t>CLED agars</t>
  </si>
  <si>
    <t xml:space="preserve">Fasējums 1 x 500g. Sastāvs uz 1L barotnes;
Želatīna  pankreātiskās šķelšanas produkti 4.0
Lielopu gaļas ekstrakts 3.0 Kazeīna  pankreātiskās šķelšanas produkti 4.0
Laktoze 10.0
l- cistīns 128.0mg
bromtimolzilais 0.02
agars 15.0
</t>
  </si>
  <si>
    <t>Šķidrā barotne urea noteikšanai</t>
  </si>
  <si>
    <t xml:space="preserve">Fasējums 1 x500g. Sastāvs uz 1L barotnes:
Rauga ekstrakts- 0.1g
Vienaizvietotais kālija fosfāts- 9.1g
Divaizvietotais kālija fosfāts- 9.5g
Urea- 20.0g
Fenolsarkanais- 0.01g
</t>
  </si>
  <si>
    <t>Barotne enterobaktēriju kustīguma noteikšanai (SIM agars)</t>
  </si>
  <si>
    <t>Fasējums 1 x500gr. Paredzēts enterobaktēriju kustīguma noteikšanai.Liellopu gaļas ekstrakts 3,0gr, kazeīna pankreātiskās šķelšanas produkti 10,0, Nātrija hlorīds 5,0gr, agars 4,0gr.</t>
  </si>
  <si>
    <t>Kliglera dzelzs agars</t>
  </si>
  <si>
    <t>Fasējums 1 x 500g. Sastāvs uz 1l barotnes: kazeīna pankreātiskās šķelšanas produkti 10.0gr, dzīvnieku audu peptiskās šķelšanas produkti 10.0gr, laktoze 10gr, dekstroze 1.gr, nātrijas hlorīds 5.0gr, dzelzs amonija citrāts 0.5gr, nātrija tiosulfāts 0.5gr, a</t>
  </si>
  <si>
    <t>Sīmonsa citrāta agars</t>
  </si>
  <si>
    <t xml:space="preserve">Fasējums 1 x 500g. Sastāvs uz 1L barotnes:
Amonija dihidrogenfosfāts 1.0g
Kālija fosfāts 1.0g
Nātrija hlorīds 5.0g
Nātrija citrāts 2.0g
Magnēzija sulfāts 0.2g
Agārs 15.0g
Bromtimolzilais 0.08g 
 </t>
  </si>
  <si>
    <t>DCLS barotne</t>
  </si>
  <si>
    <t>Fasējums 1 x 500g. Sastāvs uz 1l barotnes; dezoksiholātskābes 2,5gr,Nātrija citrāts 10,5gr,laktoze 5.0gr,saharoze 5.0gr,kazeīna pankreātiskās šķelšanas produkti 3,5gr,dzīvnieku audu peptiskās šķelšanas produkti 33,5gr,lieelopu ekstrakts 3,0gr,nātrija tios</t>
  </si>
  <si>
    <t>Salmonellu šigellu agars</t>
  </si>
  <si>
    <t xml:space="preserve">Fasējums 1 x 500g. Sastāvs uz 1l barotnes: lielopu gaļas ekstrakts 5.0gr,kazeīna pankreātiskās šķelšanas produkti 2,5gr,Dzīvnieku audu peptiskās šķelšanas produkti 2,5gr,laktoze 10gr,žults sālis 8,5gr,nātrija citrāts 8,5gr,nātrija tiosulfāts 8,5gr,dzelzs </t>
  </si>
  <si>
    <t>XLD barotne</t>
  </si>
  <si>
    <t xml:space="preserve"> Fasējums 1 x 500g. Sastāvs uz 1l barotnes: ksiloze 3.5 g,l lizīns 5.0 g,saharoze 7.5 g,laktoze 7,5gr,nātrija hlorīds 5.0 g
rauga eksrtakts 3.0 g
fenolsarkanais 0.08 g
nātrija dezoksiholāts 2.5 g
nātrija tiosulfāts 6.8 g
dzelzs amonija citrāts0.8 g
agars </t>
  </si>
  <si>
    <t>Eozinmetilenzilā agars</t>
  </si>
  <si>
    <t>Fasējums 1 x 500g. Sastāvs uz 1L barotnes:
Želtatīna pankreātiskās šķelšanas produkti 10.0gr
Laktoze 10.0gr
Kālija hidrogenfosfāts 2.0gr
Eozins Y 0.4gr
Metilēnzilais 65.0gr
Agars 13.5gr</t>
  </si>
  <si>
    <t>Barotnes un piedevas prasīgu mikroorganismu audzēšanai (piedāvāt visu daļu kopā un no viena ražotāja)</t>
  </si>
  <si>
    <t>GC agara bāze neisēriju un hemofilus ģints baktēriju kultivēšanai</t>
  </si>
  <si>
    <t>Fasējums 1 x 500g. Sastāvs uz 1l barotnes:Proteāzes peptons 15.0g, Graudu ciete 1,0gr,
Kālija hidrogēnfosfāts 4.0g 
Kālija dihidrogēnfosfāts 1.0g 
Nātrija hlorīds 5.0g
Agārs 10.0g  .</t>
  </si>
  <si>
    <t>GC agara bāzes papildinātājs</t>
  </si>
  <si>
    <t>Savienojams ar GC agara bāzi.Paredzēts modificētās Thayer Martin barotnes pagatavošanai gonokoku audzēšanai no patoloģiskā materiāla.Antibiotiku maisījums  Iml papildinātāja; Vancomycin 300mgr, Colistin 750mg, nistatīns 1250vienības, Trimetoprim 500mgr</t>
  </si>
  <si>
    <t>GC agara bāzes bagātinātājs ar atšķaidītāju.</t>
  </si>
  <si>
    <t>GC agara bāzes bagātinātājs ar atšķaidītāju.No viena ražotāja ar GC agara bāzi. Paredzēts Haemophylus spp. Neisseria spp.baktēriju audzēšanai.Uz 1litru barotnes nepieciešams; Adenīns 1,0gr,p-Aminobenzoiskābe 13.0mgr, L-cisteīna hidrohlorīds 25,9gr, adenīn</t>
  </si>
  <si>
    <t>Vitamīna K1-Hemīna šķīdums</t>
  </si>
  <si>
    <t xml:space="preserve">Paredzēts kā papildinātājs šokolādes agaram Haemophylus spp. kultivēšanai </t>
  </si>
  <si>
    <t xml:space="preserve">Difterijas korinobaktēriju diagnostikai nepieciešamās barotnes </t>
  </si>
  <si>
    <t>Barojošais agārs Pizū barotnes pagatavošanai</t>
  </si>
  <si>
    <t>Barojošais agārs Pizū barotnes pagatavošanai, iepakojums 1 x 500 gr</t>
  </si>
  <si>
    <t>Kālija telurīta 3.5%% šķīdums</t>
  </si>
  <si>
    <t>Fasējums 1 x 20ml stobriņi</t>
  </si>
  <si>
    <t>Hoila agars</t>
  </si>
  <si>
    <t>Lab-Lemco pulveris10.0gr, Peptons, 10.0dr, Nātrija hlorīds 5.0gr,agars 15.0gr., iepakojums 1 x 500</t>
  </si>
  <si>
    <t>KL virulences agars</t>
  </si>
  <si>
    <t>Sastāvs uz 1l barotnes:Proteāzes peptons 20.0gr, Nātrija hlorīds 2,5gr,agars 15.0gr. Viens ražotājs ar Kl piedevām un LKL antitoksīna stripiem, iepakojums 1 x 500</t>
  </si>
  <si>
    <t>KL virulences agara piedeva</t>
  </si>
  <si>
    <t>Kazaminosābes 1.0gr,glicerīns 1.0ml, polisorbīts 80 1.0ml, iepakojums 12 x 20</t>
  </si>
  <si>
    <t>KL difterijas antitoksīna stripi</t>
  </si>
  <si>
    <t>KL difterijas antitoksīna stripi, iepakojums 1 x 12</t>
  </si>
  <si>
    <t>Difterijas antititoksiskais serums</t>
  </si>
  <si>
    <t>Paredzēts difterijas toksīna noteikšanai in vitro 1x10000 vienības</t>
  </si>
  <si>
    <t>Barotnes kampilobaktēriju audzēšanai (piedāvāt visu daļu kopā un no viena ražotāja)</t>
  </si>
  <si>
    <t>mCCDA barotne(modificēts ogles cefaperazona dezoksiholātagars) kampilobaktēriju audzēšanai</t>
  </si>
  <si>
    <t>Sastāvs uz 1 l barotnes: Dzīvnieku audu enzemātiskā šķelšanas produkti 10,0gr,nātrija hlorīds 5,0gr, ogle 4,0gr, kazeīna fermentatīvās šķelšanas produkti. 3,0gr,dezoksiholātskābe 1,0gr,nātrija piruvāts 0,25gr, dzelzs sulfāts 0,25gr,agars 8 - 16gr. Iepakoj</t>
  </si>
  <si>
    <t>Preston selektīvais papildinātājs</t>
  </si>
  <si>
    <t>Paredzēts kampilobaktēriju audzēšanai. Pievienojams kampilobakt\eriju agara bāzei.Sastāvs: Polymyxin B 2500IU,Rifampicin 5.0mg,Trimethoprim 5.0mg,Cycloxamide 50.0 mg. Iepakojums  pa 10gab. Paredzēts 5000ml barptnes</t>
  </si>
  <si>
    <t>Blaser Vang (kampilobajktēriju selektīvais papildinātājs</t>
  </si>
  <si>
    <t>Paredzēts kampilobaktēriju audzēšanai. Pievienojams Kolumbijas asins agara bāzei. Sastāvs :vankomicīns 5mg,polimiksīns B 1250vien,trimetoprim 2,5mg,cefalotīns 7,5mg,amfoteracīns B1,0mg, Iepakojums 10gab .Paredzēts 5000ml barotnes</t>
  </si>
  <si>
    <t>Butzier kampilobaktēriju selektīvais papildinātās.</t>
  </si>
  <si>
    <t>Paredzēts kampilobaktēriju audzēšanai. Pievienojams Kolumbijas asins agara bāzei. Sastāvs : Bacitracin 12.5IU,Cycloheximide 25.0mg, Colistin Sulphate 5.0IU,Cephazolin sodium 7.5mg, Novobiocim 2.5mg.Iepakojums 10gab .Paredzēts 5000ml barotnes</t>
  </si>
  <si>
    <t>Brucella selektīvais papildinātājs</t>
  </si>
  <si>
    <t>Paredzēts kampilobaktēriju audzēšanai .Pievienojams Brucella agara bāze.Sastāvs; Polymixin 2.5IU,Bacitracin 12.5IU, Cycloheximide 50.0mg, Nalidin Acid 2.5mg, Nystatin 50.0IU, Vancomycin 10.0mg.Iepakojums 10 gab,liofilinizēts antibiotiku maisījums .Paredzēts 5000ml barotnes</t>
  </si>
  <si>
    <t>Boltona buljons kampilobaktēriju savairošanai</t>
  </si>
  <si>
    <t>Satāvs uz 1lbarotnes: Dzīvnieku audu šķelšanās produkti 10,0gr,laktalbumīnhidrolizāts 5,0gr,rauga ekstrakts 5,0dr,nātrija hlorīds 5,0gr,n;atrija pituvāts 0,5gr,nātrija metabisulfīds 0,5gr,nātrija karbonāts 0,6gr, akfa ketoglutārskābe 1,0gr.hemīns (izšķīdi</t>
  </si>
  <si>
    <t xml:space="preserve">Brucellas agara bāze </t>
  </si>
  <si>
    <t>Dzīvnieku audu peptiskās fermentācijas produkts -10.0g, kazeīna pankreātiskās šķelšanas produkti -10,0g, Nātrija bisulfīds - 0.1g, Dekstroxe - 1,0g, Nātrija hlorīds 5.0g, Agars - 15.0g. Iepakojums 1 x 500 g.</t>
  </si>
  <si>
    <t>Barotnes Cl. difficlile  audzēšanai (piedāvāt visu daļu kopā un no viena ražotāja)</t>
  </si>
  <si>
    <t xml:space="preserve">Cl. difficile agara bāze </t>
  </si>
  <si>
    <t>Fasējums 1 x 500gr. Paredzēts Cl. difficile audzēšanai.</t>
  </si>
  <si>
    <t>Cl.difficile selektīvais papildinātājs</t>
  </si>
  <si>
    <t xml:space="preserve">Iepakojums 10 x 2 ml.Savienojams ar Cl. difficlile agara bāzi. </t>
  </si>
  <si>
    <t>Selektīvās un diferenciāldiagnostiskās barotnes (piedāvāt visu daļu kopā)</t>
  </si>
  <si>
    <t>Mannitola sāls agārs</t>
  </si>
  <si>
    <t>Sastāvs uz 1L barotnes:
Kazeīna pankreātiskās šķelšanās produkti 5.0g Dzīvnieku audu peptiskās šķelšanas produkti 5.0g
Liellopu ekstrakts 1.0g
D mannitols 10.0g
Nātrija hlorīds 75.0g
Agārs 15.0g
Fenolsarkanais 25.0mg
Iepakojums 1 x 500g.</t>
  </si>
  <si>
    <t>Laktobacillus MRS agars</t>
  </si>
  <si>
    <t>Paredzēts Lactobacilus ģints mikroorganismu kultivēšanai.. Sastāvs uz litru barotnes: Proteāzes peptons 10,0gr, Liellopa ekstrakts 10,0gr, Rauga ekstrakts 5,0gr, Dekstroze 20,0gr, Polisorbāts 80 1,0gr, Amonija citrāts 2,0gr, Nātrija acetāts 2,0gr, Magnija</t>
  </si>
  <si>
    <t>Bifidobaktēriju agars</t>
  </si>
  <si>
    <t>Selektīvā barotne bifidobaktēriju audzēšanai</t>
  </si>
  <si>
    <t>Enterokoku agars -žults eskulīna azida agars</t>
  </si>
  <si>
    <t>Sastāvs uz 1 l barotnes:Kazeīna pankreātiskās šķelšanas produkti 17,0gr,dzīvnieku audu peptiskās šķelšanas produktu 3,0gr,raugu ekstrakts 5,0gr, okxgals 10.0gr,nātrija hlorīds 5,0gr,eskulīns 1,0gr,dzelzs amonija citrāts 0,5gr,natrija azīds 0,25gr, na citr</t>
  </si>
  <si>
    <t>Reaģentu komplekts Cl. difficlile identifikācijai( piedāvāt visu daļu kopā un no viena ražotāja)</t>
  </si>
  <si>
    <t>Prolinaminopeptidāzes reaģents</t>
  </si>
  <si>
    <t>Prolinaminopeptidāzes tabletes Dl.difficle identifikācijai</t>
  </si>
  <si>
    <t>Viens ražotājs ar prolinaminopeptidāzes  reaģentu. Iepakojums 1 x 50 tabletes.</t>
  </si>
  <si>
    <t xml:space="preserve">Hromagāri mikroorganismu izdalīšanai un diferencēšanai (piedāvāt visu daļu kopā) </t>
  </si>
  <si>
    <t>Hromagars Candida ģints sēņu diferenciāldiagnostikai</t>
  </si>
  <si>
    <t xml:space="preserve">Hrompeptons 10.0gr, Glikoze 20.0gr, Hromogēu maisījums 2.0gr, Hloramfenikols 0.5gr, Agars 15.0gr, QC, C.albicans ATCC 60193, C.krusei ATCC 34135, C.tropicalis ATCC 1369, Ps.aeruginosa ATCC 27853. </t>
  </si>
  <si>
    <t xml:space="preserve">Hromagars orientējošai urinārā trakta mikrofloras noteikšanai </t>
  </si>
  <si>
    <t xml:space="preserve">Hromagars karbapenemrezistento enterobaktēriju noteikšanai </t>
  </si>
  <si>
    <t>Hromagars karbapenemrezistento enterobaktēriju selektīvai noteikšanai</t>
  </si>
  <si>
    <t>Hromagars MRSA noteikšanai</t>
  </si>
  <si>
    <t>Candida hromagars</t>
  </si>
  <si>
    <t xml:space="preserve">KPC hromagars ar piedevu </t>
  </si>
  <si>
    <t xml:space="preserve">VRE hromagars ar piedevu </t>
  </si>
  <si>
    <t xml:space="preserve">ESBL hromagars ar piedevu </t>
  </si>
  <si>
    <t>MRSA hromagars ar piedevu</t>
  </si>
  <si>
    <t>Hromagars ESBL producējošo enterobaktēriju  noteikšanai</t>
  </si>
  <si>
    <t>Hromagars ESBL producējošām enterobaktēriju selektīvai noteikšanai</t>
  </si>
  <si>
    <t>Hromagars Vankomicina rezistento enterokoku noteikšanai</t>
  </si>
  <si>
    <t>Hromagars Vankomicina rezistento enterokokuselektīvai noteikšanai,</t>
  </si>
  <si>
    <t>Hromagars S.agalactiae noteikšanai</t>
  </si>
  <si>
    <r>
      <t>Iepakojums: pulverveida bāze 82,5gr ar piedevu. Sastāvs uz 1L  Agars1509, Peptonu maisījums un rauga ekstrakts 40,0, Sālis 25,0, Hromogēno substanču maisījums 2,5 ,Barotnes pH 6,9</t>
    </r>
    <r>
      <rPr>
        <u/>
        <sz val="10"/>
        <rFont val="Times New Roman"/>
        <family val="1"/>
        <charset val="186"/>
      </rPr>
      <t>+</t>
    </r>
    <r>
      <rPr>
        <sz val="10"/>
        <rFont val="Times New Roman"/>
        <family val="1"/>
        <charset val="186"/>
      </rPr>
      <t xml:space="preserve"> 0,2</t>
    </r>
  </si>
  <si>
    <r>
      <rPr>
        <i/>
        <sz val="10"/>
        <rFont val="Times New Roman"/>
        <family val="1"/>
        <charset val="186"/>
      </rPr>
      <t>S.agalactiae</t>
    </r>
    <r>
      <rPr>
        <sz val="10"/>
        <rFont val="Times New Roman"/>
        <family val="1"/>
        <charset val="186"/>
      </rPr>
      <t xml:space="preserve"> selektīvai noteikšanai</t>
    </r>
  </si>
  <si>
    <t>Divpusējās gatavās barotnes (piedāvāt visu daļu kopā un no viena ražotāja)</t>
  </si>
  <si>
    <t>Fasējums 1 x 10 slaidi. Divpusējā cietā barotne gonokoku  audzēšanai un identifikācijai no pataloģiskā materiāla.</t>
  </si>
  <si>
    <t>Divpusējā slaidu cietā barotne dermatofitu audzēšanai un identifikācijai no patoloģiskā materiāla</t>
  </si>
  <si>
    <t>Divpusējā slaidu cietā barotne gonokoku  audzēšanai un identifikācijai no patoloģiskā materiāla</t>
  </si>
  <si>
    <t>Gatavās barotnes  mikroorganismu izdalīšanai un identifikācijai(piedāvāt visu daļu kopā un no viena ražotāja)</t>
  </si>
  <si>
    <t xml:space="preserve">Iepakojums 1 x 20 stobriņi. Derīgums ne mazāk kā 1 mēnesis. </t>
  </si>
  <si>
    <t>Šokolādes agārs ar bacitracīnu</t>
  </si>
  <si>
    <t>1,Sastāvs uz 1L barotnes:
Kazeīna pankreātiskās šķelšanas produkti 7.5g
Dzīvnieku audu peptiskās šķelšanas produkti 7.5g
Graudu ciete 1g
Kālija dihidrogenfosfāts 1.0g
Kālija hidrogenfosfāts 4.5g
Nātrija hlorīds 5g
Agārs 16.0g
Karstas asinis 50ml
Piedeva B</t>
  </si>
  <si>
    <t>Clostridium dificile agars</t>
  </si>
  <si>
    <t>2.Sastāvs uz 1L barotnes:
Kazeīna peptons( dzīvn.) 13gr
Gaļas peptons ( dzīvn.) 5gr
Sirds audu peptons ( dzvn.) 3gr
Graudu ciete 1gr.
Nātrija hlorīds 5gr
Agars 13.5gr
Auna asinis  50ml 
Cikloserīns 0.2gr
Amfotericīns B 0.002gr
pH 7.3
QC:
Cl. difficile ATC</t>
  </si>
  <si>
    <t xml:space="preserve">Šadlera asins agārs ar neomicīnu un vankomicīnu </t>
  </si>
  <si>
    <t>Paredzēts Gram negatīvo anaerobo mikroorganismu audzēšanai</t>
  </si>
  <si>
    <t>Šadlera asins agārs ar kanomicīnu un vankomicīnu gram negatīvo anaerobo mikroorganismu audzēšanai</t>
  </si>
  <si>
    <t>Sastāvs uz 1l barotnes:
Kazeīna pankreātiskās šķelšanas produkti 8.2gr
Dzīvnieku audu peptiskās šķelšanas produkti 2.5gr
Sojas pupiņu papaīna šhidrolizāts 1,0gr
Dekstroze 5.8gr
Rauga ekstrakts 5.8gr
Nātrija hlorīds 1.7gr
Kālija hidrogēnfosfāts 0.8gr
l-cis</t>
  </si>
  <si>
    <t>Kolumbijas CNA asins agars gram pozitīvo mikroorganismu kultivēšanai</t>
  </si>
  <si>
    <t>Sastāvs uz 1L barotnes;
Kazeīna pankreātiskās šķelšanas produkti 12.0g
Dzīvnieku audu peptiskās šķelšanas produkti 5.ogr
Rauga ekstrakts 3.0gr
Liellopu ekstrakts 3.0gr
Graudu ciete 1.0gr
Nātrija hlorīds 5.0gr
Agars 13.5gr
Kolistīns 10.0mg
Nalidinskābe 15m</t>
  </si>
  <si>
    <t>Millera Hintona agārs</t>
  </si>
  <si>
    <t>Sastāvs uz 1L barotnes:
Kazeīna peptons( dzīvn.) 17.5gr
Gaļas ekstrakts( dzīvn.) 2gr
Kartupeļu ciete 1.5gr
Agars 17gr
Attīrīts ūdens 1000ml
Ca++ joni 50mg
Mg++joni 25mg
pH 7.3
Izliets platēs pa 20ml
QC :
E.coli  ATCC 25922
Ps.  aeruginoa ATCC 27853 S.aure</t>
  </si>
  <si>
    <t>Campylobacter selektīvā barotne izolēšanai un kultivēšanai ar  antibiotiku piedevu</t>
  </si>
  <si>
    <t>Sastāvs uz 1 L barotnes::
Kazeīna peptons ( dzivn) 13gr
Gaļas peptons(dzīvn. ) 5gr
Sirds audu peptons ( dzīvn.) 3gr
Graudu ciete 1gr
Reducējošs maisījums 1.4gr Antibiotiku maisījums  20ml
Agars 13.5gr
Auna asinis 50ml
pH 7.3
Izliets platēs pa 20ml
 QC:
C.</t>
  </si>
  <si>
    <t>Kolumbijas asins agars</t>
  </si>
  <si>
    <t xml:space="preserve">Sastāvs uz 1l barotnes:
Gaļas un kazeīna hidrolizāts  10gr
Hidrolizēti dzīvnieku valsts proteīni 10gr
Graudu ciete 1gr
Nātrija hlorīds 5gr
Agars 13.5gr
Auna asinis  50ml
pH 7.3
Izliets platēs pa 20ml
QC:
Str. pyogenes ATCC 19615
Str. pneumoniae ATCC 6305
</t>
  </si>
  <si>
    <t xml:space="preserve">Tioglikolskābes barotne ar indikātoru </t>
  </si>
  <si>
    <t>Izlieta stobriņos ar metāla korķi pa 10,00 ml. Iepakojums 1 x 10stobriņi</t>
  </si>
  <si>
    <t>Gatavā barotne Gr+ anaerobo baktēriju audzēšanai ar Neomicīnu</t>
  </si>
  <si>
    <t>Gatava barotne selektīvs asins agars ar Neomicīnu ( Oxoid)</t>
  </si>
  <si>
    <t>Urea agars</t>
  </si>
  <si>
    <t>Izlieta stobriņos ar metāla korķi un slīpinātu virsmu. Sastāvs: Peptoni-1.0g, D+ glikoze 1.0g, Nātrija hlorīds 5.0g, Divaizvietotā nātrija fosfāts 1.2g, Kālija hidrogēnfosfāts, Fenolsarkanais 0.012g, 40% urea 50ml, agars 15.0g.Iepakojums 1 x 10 līdz 1 x 2</t>
  </si>
  <si>
    <t>Šokolādes selektīvais/GC šokoloādes agars</t>
  </si>
  <si>
    <t>Divdaļīgā barotne gonokoku audzēšanai no patoloģiskā materiāla</t>
  </si>
  <si>
    <t>Apkārtējo atmosfēru izmainošās sistēmas (piedāvāt visu daļu kopā un no viena ražotāja)</t>
  </si>
  <si>
    <t>Anaerobās sistēmas maisiņi ar indikatoru darbam gatavi</t>
  </si>
  <si>
    <t>Anaerobās sistēmas maisiņi ar indikatoru un darbam gataviem reaģentiem, iepakojums 1 x 20</t>
  </si>
  <si>
    <t>Anaerobo apstākļu indikatora stripi</t>
  </si>
  <si>
    <t>Anaerobo apstākļu indikatora stripi, iepakojums 1 x 100</t>
  </si>
  <si>
    <t>Anaerobās sistēmas konteineri</t>
  </si>
  <si>
    <t>Paredzētts ievietošanai anaerostatā. Savienojams ir BD anaerostatu. Iepakojumā 1 x 20</t>
  </si>
  <si>
    <t>Campy mikroaerofīlās sistēmas maisiņi ar darbam gatavi</t>
  </si>
  <si>
    <t>Campy mikroaerofīlās sistēmas maisiņi, iepakojums 1 x 20</t>
  </si>
  <si>
    <t>CO2 sistēmas maisiņi darbam gatavi</t>
  </si>
  <si>
    <t>Plasitkāta maisiņi ar paaugsitnātu CO2 daudzumu veidojošām ķīimiskām vielām. Piemērojami darbam ar paaugstinātā  CO2 koncentrācijā augošiem mikroorganismiem .Iepakojumā 1 x 20</t>
  </si>
  <si>
    <t>Antibakteriālie diski un barotnes jutības noteikšanai (piedāvāt visu daļu kopā un no viena ražotāja)</t>
  </si>
  <si>
    <t>Millera Hintona buljons</t>
  </si>
  <si>
    <t xml:space="preserve">Fasējums 1 x 500gr.. Sastāvs uz 1L barotnes:
Liellopu ekstrakts 2.0g
Kazeīna skābais hidrolizāts 17.5g
Ciete 1.5g
</t>
  </si>
  <si>
    <t>Fasējums 1 x 500gr.. Sastāvs uz 1L barotnes:
Liellopu ekstrakts 2.0g
Kazeīna skābais hidrolizāts 17.5g
Ciete 1.5g
Agārs 17.0g</t>
  </si>
  <si>
    <t>Antibakteriālie diski dažādi</t>
  </si>
  <si>
    <t>Savienojams ar BD disku mehānisko dispenseri, 6 mm, iepakojums 1 x 50 x 10. No viena ražotāja ar Millera Hintona agara bāzi. Disku koncentrācijas atbilstoši EUCAST,CLSI  standartiem</t>
  </si>
  <si>
    <t>Antibakteriālie diski anaerobo mikroorganismu identifikācijai</t>
  </si>
  <si>
    <t>Antibakteriālie diski  beta laktamāžu noteikšani (piedāvāt visu daļu kopā un no viena ražotāja)</t>
  </si>
  <si>
    <t>Ertapenem 10</t>
  </si>
  <si>
    <t>Imipenem + EDTA</t>
  </si>
  <si>
    <t>Meropenem 10</t>
  </si>
  <si>
    <t>Temocilīns 30</t>
  </si>
  <si>
    <t>Imipenem 10</t>
  </si>
  <si>
    <t>Colistin 10</t>
  </si>
  <si>
    <t>Daptomycin 30</t>
  </si>
  <si>
    <t>Amoxycillin - Clavulanate ( 30 +15</t>
  </si>
  <si>
    <t>Vancomycin 30</t>
  </si>
  <si>
    <t>Vankomicīns 5</t>
  </si>
  <si>
    <t>Metronidazole 5 </t>
  </si>
  <si>
    <t>Cefotaxime 5</t>
  </si>
  <si>
    <t>Ceftazidim 10</t>
  </si>
  <si>
    <t>Cefotaxime 5 + Clavulanate 5 +1</t>
  </si>
  <si>
    <t>Ceftazidime + Clavulanate 10 +1</t>
  </si>
  <si>
    <t>Cefotaxime 30</t>
  </si>
  <si>
    <t xml:space="preserve">Cetftazidime 30 </t>
  </si>
  <si>
    <t xml:space="preserve">Cefotaxime + Boronoc acid </t>
  </si>
  <si>
    <t>Cefotaxime + Cloxacillin</t>
  </si>
  <si>
    <t>Cetazidim +Boronoic acid</t>
  </si>
  <si>
    <t>Ceftazidim + Cloxacillin</t>
  </si>
  <si>
    <t>Meropenem + Boronic acid</t>
  </si>
  <si>
    <t>Meropenem +Cloxacillin acid</t>
  </si>
  <si>
    <t>Meropenem + Dipicolic acid</t>
  </si>
  <si>
    <t>Cefotaxime + Clavulanate + Cloxacillin</t>
  </si>
  <si>
    <t>Dipicolinic acid</t>
  </si>
  <si>
    <t>Cloxacillin</t>
  </si>
  <si>
    <t xml:space="preserve">Boronic acid </t>
  </si>
  <si>
    <t>AmpC rezistenci apstiprinošais komlekts</t>
  </si>
  <si>
    <t xml:space="preserve">Sastāvā cefotaksmims,cefotaksims ar kloksacilīnu, ceftazidims, ceftazidims ar kloksacilīnu </t>
  </si>
  <si>
    <t>KPC + MBL apstiprinošais komplekts</t>
  </si>
  <si>
    <t xml:space="preserve">Sastāvā meropenēms, Meropenēms ar dipikolskābi, meropenēms ar borskābi, meropenēms ar  kloksacilīnu </t>
  </si>
  <si>
    <t>E testi antibakteriālās MIC noteikšanai (piedāvāt visu daļu kopā un no viena ražotāja)</t>
  </si>
  <si>
    <t>Vankomicīna stripi ar konc. līdz 256 mg/l</t>
  </si>
  <si>
    <t>Eritromicīna stripi ar konc. līdz 256 mg/l</t>
  </si>
  <si>
    <t>Cefotaksima stripi ar konc. līdz 256 mg/l</t>
  </si>
  <si>
    <t>Gentamicīna stripi ar konc. līdz 32mg/l</t>
  </si>
  <si>
    <t>Ceftazidima stripi ar konc. līdz 256 mg/l</t>
  </si>
  <si>
    <t>Ciprofloksacīna stripi ar konc. līdz 256 mg/l</t>
  </si>
  <si>
    <t>Ciprofloksacīna stripi, iepakojums 1 x 100. Ar pieugošās MIC koncentrācijas iedaļas gradāciju atbilstoši AB biodisku iedalījumam</t>
  </si>
  <si>
    <t>Ceftriaksona stripi ar koncentrāciju līdz 256mg/l</t>
  </si>
  <si>
    <t>Imipenem stripi ar konc. līdz 256 mg/l</t>
  </si>
  <si>
    <t>Penicillina stripi ar konc. Līdz 32mg/l</t>
  </si>
  <si>
    <t>Kolistīna stripi ar konc. līdz 256mg/l</t>
  </si>
  <si>
    <t>Oksacilīna stripi ar koncentāciju līdz 256 mg/l</t>
  </si>
  <si>
    <t>Ertapenēma stripi ar koncentrāciju  līdz 32mg/l</t>
  </si>
  <si>
    <t>Ceftriaksona stripi ar koncentrāciju līdz32mg/l</t>
  </si>
  <si>
    <t>Meropenēma stripi ar koncentrāciju līdz 32mg/l</t>
  </si>
  <si>
    <t>Metronidazola stripi ar koncentrāciju līdz 256mg/l</t>
  </si>
  <si>
    <t>Penicilīna stripi ar konc. līdz 256 mg/l</t>
  </si>
  <si>
    <t>Vankomicīna stripi. Ar pieugošās MIC koncentrācijas iedaļas gradāciju atbilstoši AB biodisku iedalījumam, 1x100 gab.</t>
  </si>
  <si>
    <t>Eritromicīna stripi.Ar pieugošās MIC koncentrācijas iedaļas gradāciju atbilstoši AB biodisku iedalījumam, 1x100 gab.</t>
  </si>
  <si>
    <t xml:space="preserve">Cefotaksima stripi.Ar pieugošās MIC koncentrācijas iedaļas gradāciju atbilstoši AB biodisku iedalījumam, 1x100 gab. </t>
  </si>
  <si>
    <t>Gentamicīna stripi.Ar pieugošās MIC koncentrācijas iedaļas gradāciju atbilstoši AB biodisku iedalījumam, 1x100 gab.</t>
  </si>
  <si>
    <t>Ceftazidim stripiAr pieugošās MIC koncentrācijas iedaļas gradāciju atbilstoši AB biodisku iedalījumam, 1x100 gab.</t>
  </si>
  <si>
    <t xml:space="preserve">Ceftriaxone stripi.Mazāk kā divkārtīgu pieaugošās MIC koncentrācijas iedaļas gradāciju, 1x100 gab. </t>
  </si>
  <si>
    <t>Imipenem stripi.Ar pieugošās MIC koncentrācijas iedaļas gradāciju atbilstoši AB biodisku iedalījumam, 1x100 gab.</t>
  </si>
  <si>
    <t>Penicillina stripi ar koncentratoru līdz 32mg/l.Ar pieugošās MIC koncentrācijas iedaļas gradāciju atbilstoši AB biodisku iedalījumam, 1x100 gab.</t>
  </si>
  <si>
    <t xml:space="preserve"> Kolistīna stripi.Ar pieugošās MIC koncentrācijas iedaļas gradāciju atbilstoši AB biodisku iedalījumam, 1x100 gab.</t>
  </si>
  <si>
    <t xml:space="preserve">Oksacilīna stripi.Ar pieugošās MIC koncentrācijas iedaļas gradāciju atbilstoši AB biodisku iedalījumam, 1x100 gab. </t>
  </si>
  <si>
    <t>Ertapenēma stripi. Ar pieugošās MIC koncentrācijas iedaļas gradāciju atbilstoši AB biodisku iedalījumam, 1x100 gab.</t>
  </si>
  <si>
    <t>Ceftriaksona stripi. Ar pieugošās MIC koncentrācijas iedaļas gradāciju atbilstoši AB biodisku iedalījumam, 1x100 gab.</t>
  </si>
  <si>
    <t>Meropenēma stripi. Ar pieugošās MIC koncentrācijas iedaļas gradāciju atbilstoši AB biodisku iedalījumam, 1x100 gab.</t>
  </si>
  <si>
    <t>Metronidazola stripi. Ar pieugošās MIC koncentrācijas iedaļas gradāciju atbilstoši AB biodisku iedalījumam, 1x100 gab.</t>
  </si>
  <si>
    <t>Penicilīna stripi. Ar pieugošās MIC koncentrācijas iedaļas gradāciju atbilstoši AB biodisku iedalījumam, 1x100 gab.</t>
  </si>
  <si>
    <t xml:space="preserve">Savienojams ar BD disku mehānisko dispenseri, 6 mm, iepakojums 1 x 50 gab. </t>
  </si>
  <si>
    <t xml:space="preserve">9 mm tabletes  mikroorganismu jutības noteikšanai pret ertapenemu, iepakojums 1 x 50 gab. </t>
  </si>
  <si>
    <t xml:space="preserve">9 mm kombinētās tabletes  mikroorganismu rezistences mehānismu noteikšanai, iepakojums 1 x 50 gab. </t>
  </si>
  <si>
    <t xml:space="preserve">9 mm tabletes  mikroorganismu jutības noteikšanai pret meropenemu, iepakojums 1 x 50 gab.  </t>
  </si>
  <si>
    <t xml:space="preserve">9 mm tabletes  mikroorganismu jutības noteikšanai pret teikoplanīnu, iepakojums 1 x 50 gab.  </t>
  </si>
  <si>
    <t xml:space="preserve">9 mm tabletes  mikroorganismu jutības noteikšanai pret imipenemu, iepakojums 1 x 50 gab.  </t>
  </si>
  <si>
    <t xml:space="preserve">9 mm tabletes  mikroorganismu jutības noteikšanai pret ertapenemu, iepakojums 1 x 50 gab.  </t>
  </si>
  <si>
    <t xml:space="preserve">9 mm tabletes  mikroorganismu jutības noteikšanai pret amoksicilīnu /klavulānskābi, iepakojums 1 x 50 gab. </t>
  </si>
  <si>
    <t xml:space="preserve">9 mm tabletes  mikroorganismu jutības noteikšanai pret vankomicīnu, iepakojums 1 x 50 gab. </t>
  </si>
  <si>
    <t xml:space="preserve">Tabletes 9 mm, iepakojums 1 x 50 gab.  </t>
  </si>
  <si>
    <t xml:space="preserve">Tabletes 9 mm, iepakojums 1 x 50 gab. </t>
  </si>
  <si>
    <t xml:space="preserve">Tabletes 9 mm,iepakojums 1 x 50 gab.  </t>
  </si>
  <si>
    <t>Unificētās mikroorganismu ID /MIC sistēmas (piedāvāt visu daļu kopā un no viena ražotāja)</t>
  </si>
  <si>
    <t>Crystal GP</t>
  </si>
  <si>
    <t>Nolasāms ar Crystal gaismas kasti un Crystal ID datorprogrammu, iepakojums 1 x 20</t>
  </si>
  <si>
    <t>Crystal E/EN</t>
  </si>
  <si>
    <t xml:space="preserve">Crystal NH </t>
  </si>
  <si>
    <t>Crystal ANA</t>
  </si>
  <si>
    <t>Materiāli urogenitālo mikoplazmu identifikācijai un jutības noteikšanai (piedāvāt visu daļu kopā un no viena ražotāja)</t>
  </si>
  <si>
    <t xml:space="preserve">Urea arginīna buljons </t>
  </si>
  <si>
    <t>. Iepakojums 1 x 25 pudelītes. Lietojams  bez antibakteriāalās jutības stripa</t>
  </si>
  <si>
    <t>Mikoplazmu identifikācijas un antibakteriālās jutības noteikšanas sistēma</t>
  </si>
  <si>
    <t>Var noteikt mikroorganismu skaitu un antibakteriālo jutību. Iepakojums 1 x 25. Minimālais nosakāmo antibiptiku spektrs:   Doxycicline, Josamicin, Ofloxacine, Erythromycine, Tetracyclyne, Erithromycin, Ciprofloxacine Azitromicine, Claritromicien, Pristinamycin</t>
  </si>
  <si>
    <t>Shigella flexneri polyvalent (1-6,Y)</t>
  </si>
  <si>
    <t xml:space="preserve">Shigella sonnei </t>
  </si>
  <si>
    <t>Salmonella polivalentais serums A grupas O antigēna npoteikšanai</t>
  </si>
  <si>
    <t>Salmonella polivalentais serums B grupas O antigēna npoteikšanai</t>
  </si>
  <si>
    <t>Salmonella polivalentais serumsC grupas O antigēna npoteikšanai</t>
  </si>
  <si>
    <t>Salmonella polivalentais serums D grupas O antigēna npoteikšanai</t>
  </si>
  <si>
    <t>Salmonella polivalentais serums A - E grupas O antigēna npoteikšanai</t>
  </si>
  <si>
    <t>Aglutinējošie serumi izdalīto mikroorganismu kultūru identifikācijai (piedāvāt visu daļu kopā un no viena ražotāja). Reaktīvu, barotņu u.c.tehniskie apraksti valsts valodā.</t>
  </si>
  <si>
    <t>Shigella sonnei</t>
  </si>
  <si>
    <t>Aglutinējošie serumi pneimokoku serogrupu noteikšanai ( piedāvāt visu daļu kopā un no viena ražotāja)</t>
  </si>
  <si>
    <t>Monovalentais S.pneumoniae serums 6b</t>
  </si>
  <si>
    <t>Paredzēts S. pneumoniae tipa 6B noteikšanai ar kapsuliu salipšanas metodi</t>
  </si>
  <si>
    <t>Monovalentais S.pneumoniae serums 6c</t>
  </si>
  <si>
    <t>Paredzēts S. pneumoniae tipa 6B noteikšanai ar kapsulu salipšanas metodi</t>
  </si>
  <si>
    <t>Monovalentais S.pneumoniae serums 19c</t>
  </si>
  <si>
    <t>Paredzēts S. pneumoniae tipa 19C noteikšanai ar kapsulu salipšanas metodi</t>
  </si>
  <si>
    <t>Monovalentais S.pneumoniae serums 19b</t>
  </si>
  <si>
    <t>Paredzēts S. pneumoniae tipa 19B noteikšanai ar kapsulu salipšanas metodi</t>
  </si>
  <si>
    <t>Polivalentais  S.pneumoniae serums ( 3,6,8,19)</t>
  </si>
  <si>
    <t>Paredzēts S. pneumoniae tipēšanai ar kapsulu salipšanas metodi</t>
  </si>
  <si>
    <t>Pneimokoku aglutinējošo serumu maisījuma A</t>
  </si>
  <si>
    <t>Pneimokoku aglutinējošais polivalentais serums  serogrupas un serotipi 1,2,4,5,18F,18A,18B,18C</t>
  </si>
  <si>
    <t>Pneimokoku aglutinējošo serumu maisījuma B</t>
  </si>
  <si>
    <t>Pneimokoku aglutinējošais polivalentais serums  serogrupas un serotipi 3,6A,6B,19F,19A,19B,19C</t>
  </si>
  <si>
    <t>Pneimokoku aglutinējošo serumu maisījuma H</t>
  </si>
  <si>
    <t>Pneimokoku aglutinējošais polivalentais serums  serogrupas un serotipi 7F,7A,7B,7C,20,24F,24A,24B,31,40</t>
  </si>
  <si>
    <t>Pneimokoku grupu aglutinējošie  serumi  - 6</t>
  </si>
  <si>
    <t>Pneimokoku aglutinējošais polivalentais serums serotipi 6A,6B</t>
  </si>
  <si>
    <t>Pneimokoku grupu aglutinējošie  serumi - 7</t>
  </si>
  <si>
    <t>Pneimokoku aglutinējošais polivalentais serums serotii 7F,7A,7B,7C</t>
  </si>
  <si>
    <t>Pneimokoku grupu aglutinējošie  serumi - 19</t>
  </si>
  <si>
    <t>Pneimokoku aglutinējošais polivalentais serums serotipi 19F,19A,19B,19C</t>
  </si>
  <si>
    <t>Pneimokoku grupu aglutinējošie  serumi - 23</t>
  </si>
  <si>
    <t>Pneimokoku aglutinējošais polivalentais serums  serotipi 23F,23A,23B</t>
  </si>
  <si>
    <t>Pneimokoku grupu aglutinējošie  serumi - 18</t>
  </si>
  <si>
    <t>Pneimokoku aglutinējošais polivalentais serums  serotipiem 18F,18A,18B,18C</t>
  </si>
  <si>
    <t>Pneimokoku grupu aglutinējošie  serumi  - 9</t>
  </si>
  <si>
    <t>Pneimokoku aglutinējošais polivalentais serums  serotipi 9A,9L,9N,9V</t>
  </si>
  <si>
    <t xml:space="preserve">Pneimokoku aglutinējošais monovalentais serums serotips 19F </t>
  </si>
  <si>
    <t>Pneimokoku aglutinējošais monovalentais serums  serotipu 19A</t>
  </si>
  <si>
    <t>Pneimokoku aglutinējošais  monovalentais serums  serotips 6A</t>
  </si>
  <si>
    <t>Pneimokoku aglutinējošais  monovalentais serums serotips 6B</t>
  </si>
  <si>
    <t>Monovalentais S.pneumoniae serums 7c</t>
  </si>
  <si>
    <t>Pneimokoku aglutinējošais monovalentais serums serotips 7A</t>
  </si>
  <si>
    <t>Monovalentais S.pneumoniae serums 7b</t>
  </si>
  <si>
    <t>Pneimokoku aglutinējošais  monovalentais serums  serotipi 7F,7A</t>
  </si>
  <si>
    <t>ATCC kultūras (piedāvāt visu daļu kopā)</t>
  </si>
  <si>
    <t>Str.pyogenes ATCC 19615</t>
  </si>
  <si>
    <t>Pseudomonas aerugiosa ATCC 27853</t>
  </si>
  <si>
    <t>Haemophylus influenzae ATCC 10211</t>
  </si>
  <si>
    <t>Sreptococcus pneumoniae ATCC6305</t>
  </si>
  <si>
    <t>Escherichia coli ATCC 11775</t>
  </si>
  <si>
    <t xml:space="preserve">Escherichia coli ATCC35218 </t>
  </si>
  <si>
    <t>Yersinia enterocolitica ATCC 9610</t>
  </si>
  <si>
    <t>Kl. pneumoniae ATCC 25955</t>
  </si>
  <si>
    <t>Klebsiella pneumonaie ATCC  - 700603</t>
  </si>
  <si>
    <t>Enterococcus faecails ATCC 33186</t>
  </si>
  <si>
    <t>Staphylococcus aureus ATCC 43300</t>
  </si>
  <si>
    <t>E.coli ATCC 25922</t>
  </si>
  <si>
    <t>Bacterioides fragilis ATCC 25285</t>
  </si>
  <si>
    <t>Corynobacterium diphtheriae ATCC 13812</t>
  </si>
  <si>
    <t>Staphylococcus aureusATCC 25923</t>
  </si>
  <si>
    <t>Staphylococcus .aureus ATCC 29213</t>
  </si>
  <si>
    <t>Mr Staphylococcus aureus ATCC 6538</t>
  </si>
  <si>
    <t>Enterococcus faecalis ATCC19433</t>
  </si>
  <si>
    <t>Proteus mirabilisATCC 43071</t>
  </si>
  <si>
    <t>Salmonella typhymurium ATCC 14028</t>
  </si>
  <si>
    <t>Staphylococcus epidermidis ATCC12228</t>
  </si>
  <si>
    <t>Clostridium difficile ATCC9689</t>
  </si>
  <si>
    <t>Kl.pneumoniae ATCC BAA - 1706</t>
  </si>
  <si>
    <t>Kl. pneumoniae ATCC BAA -1705</t>
  </si>
  <si>
    <t>Kl.pneumoniae ATCC - BAA - 2146</t>
  </si>
  <si>
    <t>Candida albicans ATCC 10231</t>
  </si>
  <si>
    <t>Haemophylus influenzae ATCC 49766</t>
  </si>
  <si>
    <t>Haemophylus influenzae ATCC 49247</t>
  </si>
  <si>
    <t>Haemophylus influenzae ATCC 9334/NCTC8468</t>
  </si>
  <si>
    <t>Enterococcus faecalis ATCC 29212</t>
  </si>
  <si>
    <t>Haemophylus influenzae ATCC 19418</t>
  </si>
  <si>
    <t>BAA - 2146 Klebsiella pleumoniae ATCC bla NDM - 1</t>
  </si>
  <si>
    <t xml:space="preserve">Moraxella catharalis ATCC 25238 </t>
  </si>
  <si>
    <t>Citrobacter freundii ATCC 8090</t>
  </si>
  <si>
    <t>Eenterobacter aerogenes ATCC 13048</t>
  </si>
  <si>
    <t>Staphylopcoccus aureus ATCC33591</t>
  </si>
  <si>
    <t>Bacteroides fragilis ATCC23745</t>
  </si>
  <si>
    <t>Campylocacter jejunii ATCC 29428</t>
  </si>
  <si>
    <t>Streptococcus agalactiae ATCC 13813</t>
  </si>
  <si>
    <t>Neisseria meningitidis ATCC 13090</t>
  </si>
  <si>
    <t>Candida albicanas ATCC 14053</t>
  </si>
  <si>
    <t>Corinobacterium diphtheriae t.gravis ATCC 19409</t>
  </si>
  <si>
    <t>Candida parapsilosis ATCC 22019</t>
  </si>
  <si>
    <t>Stenotropomonas maltophilia ATCC 13637</t>
  </si>
  <si>
    <t>Clostridium perfringens ATCC 13124</t>
  </si>
  <si>
    <t>Haemophylus influenzae ATCC 9007</t>
  </si>
  <si>
    <t>Enterobacter cloaceae hormaechei ATCC 700323</t>
  </si>
  <si>
    <t>Enterococcus faecalis ATCC 51299</t>
  </si>
  <si>
    <t>Streptococcus pneumoniae ATCC 49619</t>
  </si>
  <si>
    <r>
      <t xml:space="preserve">Shigella flexneri </t>
    </r>
    <r>
      <rPr>
        <sz val="10"/>
        <color indexed="8"/>
        <rFont val="Times New Roman"/>
        <family val="1"/>
        <charset val="186"/>
      </rPr>
      <t>ATCC 12022</t>
    </r>
  </si>
  <si>
    <r>
      <t xml:space="preserve">Shigella flexneri </t>
    </r>
    <r>
      <rPr>
        <sz val="10"/>
        <rFont val="Times New Roman"/>
        <family val="1"/>
        <charset val="186"/>
      </rPr>
      <t>ATCC 12022, komplektā 2 vienības</t>
    </r>
  </si>
  <si>
    <t>Str.pyogenes ATCC 19615, komplektā 2 vienības</t>
  </si>
  <si>
    <t>Pseudomonas aerugiosa ATCC 27853, komplektā 2 vienības</t>
  </si>
  <si>
    <t>Haemophylus influenzae ATCC 10211, komplektā 2 vienības</t>
  </si>
  <si>
    <t>Sreptococcus pneumoniae ATCC6305, komplektā 2 vienības</t>
  </si>
  <si>
    <t>Escherichia coli ATCC 11775, komplektā 2 vienības</t>
  </si>
  <si>
    <t>E.coli ATCC35218, komplektā 2 vienības</t>
  </si>
  <si>
    <t>Yersinia enterocolitica ATCC 9610, komplektā 2 vienības</t>
  </si>
  <si>
    <t>Kl. pneumoniae ATCC 25955, komplektā 2 vienības</t>
  </si>
  <si>
    <t>ESBLidentifikācijas testa pārbaudei, komplektā 2 vienības</t>
  </si>
  <si>
    <t>Sulfam./methoprim disku uz pārbaudei Millera Hintona barotnes, komplektā 2 vienības</t>
  </si>
  <si>
    <t>MRSA identifikācijas testu pārbaudei, komplektā 2 vienības</t>
  </si>
  <si>
    <t>E.coli ATCC 25922, komplektā 2 vienības</t>
  </si>
  <si>
    <t>Bacterioides fragilis ATAA 25285, komplektā 2 vienības</t>
  </si>
  <si>
    <t>Corynobacterium diphtheriae ATCC 13812, komplektā 2 vienības</t>
  </si>
  <si>
    <t>Staphylococcus aureusATCC 25923, komplektā 2 vienības</t>
  </si>
  <si>
    <t>Staphylococcus .aureus ATCC 29213, komplektā 2 vienības</t>
  </si>
  <si>
    <t>Mr Staphylococcus aureus ATCC 6538, komplektā 2 vienības</t>
  </si>
  <si>
    <t>Enterococcus faecalis ATCC19433, komplektā 2 vienības</t>
  </si>
  <si>
    <t>Proteus mirabilisATCC 43071, komplektā 2 vienības</t>
  </si>
  <si>
    <t>Salmonella typhymurium ATCC 14028, komplektā 2 vienības</t>
  </si>
  <si>
    <t>Staphylococcus epidermidis ATCC12228, komplektā 2 vienības</t>
  </si>
  <si>
    <t>Clostridium difficile ATCC9689, komplektā 2 vienības</t>
  </si>
  <si>
    <t>Kl.pPneumoniae ATCC BAA - 1706, komplektā 2 vienības</t>
  </si>
  <si>
    <t>Kl. pneumoniae ATCC BAA -1705, komplektā 2 vienības</t>
  </si>
  <si>
    <t>Kl.pneumoniae ATCC - BAA - 2146, komplektā 2 vienības</t>
  </si>
  <si>
    <t>Candida albicans ATCC 10232, komplektā 2 vienības</t>
  </si>
  <si>
    <t>Haemophylus influenzae ATCC 49766, komplektā 2 vienības</t>
  </si>
  <si>
    <t>Haemophylus influenzae ATCC 49247, komplektā 2 vienības</t>
  </si>
  <si>
    <t>Haemophylus influenzae ATCC 9334/NCTF 8468,Millera Hintona agara kontrolei, komplektā 2 vienības</t>
  </si>
  <si>
    <t>Enterococcus faecalis ATCC 29213, komplektā 2 vienības</t>
  </si>
  <si>
    <t>Haemophylus influenzae ATCC 19419, komplektā 2 vienības</t>
  </si>
  <si>
    <t>BAA - 2146 Klebsiella pleumoniae ATCC bla NDM - 2, komplektā 2 vienības</t>
  </si>
  <si>
    <t xml:space="preserve">Moraxella catharalis ATCC 25238, komplektā 2 vienības </t>
  </si>
  <si>
    <t>Citrobacter freundii ATCC 8090, komplektā 2 vienības</t>
  </si>
  <si>
    <t>Enterobacter aerogenes ATCC 13048, komplektā 2 vienības</t>
  </si>
  <si>
    <t>MRSA agara kontrolei, komplektā 2 vienības</t>
  </si>
  <si>
    <t>Bacteroides fragilis ATCC23745, komplektā 2 vienības</t>
  </si>
  <si>
    <t>Campylocacter jejunii ATCC 29428, komplektā 2 vienības</t>
  </si>
  <si>
    <t>Streptococcus agalactiae ATCC 13813, komplektā 2 vienības</t>
  </si>
  <si>
    <t>Neisseria meningitidis ATCC 13090, komplektā 2 vienības</t>
  </si>
  <si>
    <t>Candida albicanas ATCC 14053, komplektā 2 vienības</t>
  </si>
  <si>
    <t>Hoila barotnes kontrolei, komplektā 2 vienības</t>
  </si>
  <si>
    <t>Candifast komplektu kontrolei, komplektā 2 vienības</t>
  </si>
  <si>
    <t>Stenotropomonas maltophilia ATCC 13637, komplektā 2 vienības</t>
  </si>
  <si>
    <t>VITEK ANA ID komplektu kontrolei, komplektā 2 vienības</t>
  </si>
  <si>
    <t>HVITEK NH ID komplektu kontrolei, komplektā 2 vienības</t>
  </si>
  <si>
    <t>VITEK GN ID komplektu kontrolei, komplektā 2 vienības</t>
  </si>
  <si>
    <t>VITEK AST 592 komplektu kontrolei, komplektā 2 vienības</t>
  </si>
  <si>
    <t>VITEK AST 575 komplektu kontrolei, komplektā 2 vienības</t>
  </si>
  <si>
    <t>Immūnhromatogrāfijas tests C.difficile  toksīnu, A , B  un glutamātdehidrogenāzes ( GDH) noteikšanai fēcēs</t>
  </si>
  <si>
    <t xml:space="preserve">Imunhromatogrāfijas tests legionellu ekspresdiagnostikai </t>
  </si>
  <si>
    <t>Paredzēts L.pneumophila serogrupas 1  antigēna kvalitatīvai noteikšanai urīna paraugos  ar imūnhromatogrāfijas metodi.</t>
  </si>
  <si>
    <t xml:space="preserve">Immūnhromatogrāfijas exsprestests C.difficile  toksīnu, A un B  noteikšanai </t>
  </si>
  <si>
    <r>
      <t>Paredzēts toksigēno</t>
    </r>
    <r>
      <rPr>
        <i/>
        <sz val="10"/>
        <color indexed="63"/>
        <rFont val="Times New Roman"/>
        <family val="1"/>
        <charset val="186"/>
      </rPr>
      <t xml:space="preserve"> C.difficile </t>
    </r>
    <r>
      <rPr>
        <sz val="10"/>
        <color indexed="63"/>
        <rFont val="Times New Roman"/>
        <family val="1"/>
        <charset val="186"/>
      </rPr>
      <t>mikroorganismu  celmu ierosināto  infekciju diagnostikai un tipa noteikšanai slimnieka fēcēs</t>
    </r>
  </si>
  <si>
    <r>
      <t xml:space="preserve">Paredzēts </t>
    </r>
    <r>
      <rPr>
        <i/>
        <sz val="10"/>
        <color indexed="63"/>
        <rFont val="Times New Roman"/>
        <family val="1"/>
        <charset val="186"/>
      </rPr>
      <t>C.difficile</t>
    </r>
    <r>
      <rPr>
        <sz val="10"/>
        <color indexed="63"/>
        <rFont val="Times New Roman"/>
        <family val="1"/>
        <charset val="186"/>
      </rPr>
      <t xml:space="preserve"> toksīnu noteikšanai no fēcēm izdalītajā kultūrā vai pacientu skrīningam ar iespējamu </t>
    </r>
    <r>
      <rPr>
        <i/>
        <sz val="10"/>
        <color indexed="63"/>
        <rFont val="Times New Roman"/>
        <family val="1"/>
        <charset val="186"/>
      </rPr>
      <t>C.difficile</t>
    </r>
    <r>
      <rPr>
        <sz val="10"/>
        <color indexed="63"/>
        <rFont val="Times New Roman"/>
        <family val="1"/>
        <charset val="186"/>
      </rPr>
      <t xml:space="preserve"> infekciju </t>
    </r>
  </si>
  <si>
    <t xml:space="preserve">Imūnhromatogrāfijas testi. Reaktīvu, barotņu u.c. tehniskie apraksti valsts valodā, piegāde 24 - 48 stundu laikā no pasūtījuma veikšanas. </t>
  </si>
  <si>
    <t>Sputasol</t>
  </si>
  <si>
    <t>Iepakojumā 10 x 7,5 ml</t>
  </si>
  <si>
    <t>Pneimocistu noteikšanas komplekts ar imunofluoriscences metdi</t>
  </si>
  <si>
    <t>Pneimocistu noteikšanas komplekts ar imunofluoriscences metodi ar mononukleārām antivielām</t>
  </si>
  <si>
    <t>Oksidāzes reaktīvs</t>
  </si>
  <si>
    <t>Pilinātājs 0.5ml vienas dienas lietošanai pēc atvēršanas. Komplekts 1 x 50.</t>
  </si>
  <si>
    <t xml:space="preserve">Indola reaktīvs </t>
  </si>
  <si>
    <t>p-dimetilaminocinamaldehīds (DMACA). Pilinātājs 0.5ml vienas dienas lietošanai pēc atvēršanas.  Iepakojums 1 x 50 gab.</t>
  </si>
  <si>
    <t>Kovacs reaktīvs</t>
  </si>
  <si>
    <t>ONPG reakcijai, iepakojums 1 x 25 ml.</t>
  </si>
  <si>
    <t>Sterilas aerācijas adatas(SterileAirway needle/ subculture Units)</t>
  </si>
  <si>
    <t>Paredzēts pozitīvo asins uzsējumu pārsēšanai uz agara aplatēm, iepakojumā  1 x 100</t>
  </si>
  <si>
    <t>CARBA NP tests</t>
  </si>
  <si>
    <t>KPC, OXA-48, NDM, VIM,IMP tipa karbapenemāžu producējošo enterobaktērju ekspresdiagnostiskai. Paredzēts pacientu skrīningam  karbapenemāžu noteikšanai izdalītajai enterobaktēriju kultūrai</t>
  </si>
  <si>
    <t>Candida ģints sēņu identifikācijas un antifungālās jutības noteikšanas sistēma</t>
  </si>
  <si>
    <t>Paredzēti sēņu mikrobioloģiskai diagnostikai un antifungālās jutības noteikšanai pret amfotericīnuB,nistatīnu, ekonazolu,ketokonazolu, mikonazolu,flukonazolu, flucitozinu. Iepakojums 1 x 30 plāksnītes.</t>
  </si>
  <si>
    <t>Candida ģints sēņu antifungālās jutības noteikšanas sistēma</t>
  </si>
  <si>
    <t>Var noteikt jutību pret flucitozine,itrakonazols,flukonazols, vorikonazols. Iepakojums 1 x 12 testi.</t>
  </si>
  <si>
    <t>Candida ģints sēņu identifikācijas komplekts</t>
  </si>
  <si>
    <t>Paredzēts uz Saburo agara izaugušo Candida spp. sugas noteikšanai bez antimikotiskās jutības</t>
  </si>
  <si>
    <t xml:space="preserve">Lateks aglutinācijas tests pneimokoku kapsulu antigēna  noteikšanai </t>
  </si>
  <si>
    <t xml:space="preserve">Paredzēti izdalīto pneimokoku kultūru apstiprināšanai. Fasējums 1 x 60 testi. </t>
  </si>
  <si>
    <t>Testu komplekts streptokoku A,B,C,D,F,G grupas noteikšanai</t>
  </si>
  <si>
    <t>Streptokoku A,B,C,D,F,G grupas noteikšanai. Iepakojums 1 x 50  testi.</t>
  </si>
  <si>
    <t>Lateks aglutinācijas testi streptokoku B grupas noteikšanai.</t>
  </si>
  <si>
    <t xml:space="preserve">Paredzēts no patoloģiskā materiāla izdalīto S.agalactaiae diagnostikai un diferencēšani no citām streptokoku grupām. </t>
  </si>
  <si>
    <t>Lateks aglutinācijas testi streptokoku D grupas noteikšanai.</t>
  </si>
  <si>
    <t xml:space="preserve">Paredzēts no patoloģiskā materiāla izdalīto enterokoku diagnostikai un diferencēšani no citām streptokoku grupām. </t>
  </si>
  <si>
    <t xml:space="preserve">Lateks aglutinācijas tests A Lensfilda grupas noteikšanai.Paredzēts 50 testiem. </t>
  </si>
  <si>
    <t>Paredzēts 50 testiem streptokoku A Lensfilda grupas noteikšanai .No viena ražotāja ar Lateks aglutinācijas testiem streptokoku Lensfilda grupas noteikšanai.</t>
  </si>
  <si>
    <t>Aglutinācijas testi Str. agalactiae tipa noteikšanai</t>
  </si>
  <si>
    <t xml:space="preserve">Paredzēts Str. agalactiae tipu noteikšanai </t>
  </si>
  <si>
    <t>Streptokoku ekstrakcijas enzīms</t>
  </si>
  <si>
    <t>Paredzēts no patoloģiskā materiāla izdalīto  streptokoku Lensfilda  diagnostikai un diferencēšani no citām streptokoku grupām. Liofilinizēts 12ml.No viena ražotāja ar Lateks aglutinācijas testiem streptokoku Lensfilda grupas noteikšanai.</t>
  </si>
  <si>
    <t xml:space="preserve"> Komplekts MRSA identifikācijai ar monoklonālām  PBP2 antivielām</t>
  </si>
  <si>
    <t xml:space="preserve"> MRSA identifikācijai ar monoklonālām  PBP2 antivielām. Iepakojums 1 x 50 testi.</t>
  </si>
  <si>
    <t>PYR komplekts enterokoku identifikācijai</t>
  </si>
  <si>
    <t>Paredzēts enterokoku   diagnostikai. Komplekts paredzēts 50 testiem</t>
  </si>
  <si>
    <t>Bacitracīna diski B 004vien</t>
  </si>
  <si>
    <t>Bacitracīna diski B 004vien. Iepakojums 1 x 100</t>
  </si>
  <si>
    <t>Optohīna diski pneimokoku identifikācijai</t>
  </si>
  <si>
    <t>Optohīna diski pneimokoku identifikācijai, iepakojums 1 x 50</t>
  </si>
  <si>
    <t>Oleandomicīna diski</t>
  </si>
  <si>
    <t>Oleandomicīna diski Haemophylus spp. diagnostikai</t>
  </si>
  <si>
    <t>Nitrocefīna diski beta laktamāzes noteikšanai</t>
  </si>
  <si>
    <t>Nitrocefīna diski beta laktamāzes noteikšanai, iepakojums 1 x 50 gab.</t>
  </si>
  <si>
    <t>X faktora stripi</t>
  </si>
  <si>
    <t>X faktora stripi.  Komplekts 1 x 50.No viena ražotāja ar Y, XY stripiem</t>
  </si>
  <si>
    <t>Y faktora stripi</t>
  </si>
  <si>
    <t>X faktora stripi.  Komplekts 1 x 50.No viena ražotāja ar X, XY stripiem</t>
  </si>
  <si>
    <t>XY faktora stripi</t>
  </si>
  <si>
    <t>X faktora stripi.  Komplekts 1 x 50.No viena ražotāja ar X, Y  stripiem</t>
  </si>
  <si>
    <t>Truša plazma koagulācijas reakcijai</t>
  </si>
  <si>
    <t>Plazmas koagulācijas noteikšanai 2 -4 st. Laikā. Veicama no jebkuras vispārēja tipa barotnes. Iepakojums 10 x 15 ml.</t>
  </si>
  <si>
    <t>Reaktīvu komplekts stafilokoku Proteīna „un ‘clumping ‘ faktora noteikšanai</t>
  </si>
  <si>
    <t>Stafilokoku Proteīna „un ‘clumping ‘ faktora noteikšanai. Iepakojums 1 x 100 testi.</t>
  </si>
  <si>
    <t>Auna defibrinātas asinis</t>
  </si>
  <si>
    <t>Bio drošības sertifikāts, pārbaudes sertifikāts uz katru sēriju, ņemšanas datums, derīguma termiņš katrai sērijai,derīgums ne&lt; kā 1 mēnesis. Iepakojums 1 x 100.Derīguma termiņš ne &lt; kā 1 mēn. Iepakojums 1 x 100</t>
  </si>
  <si>
    <t>Zirga defibrinētas asinis</t>
  </si>
  <si>
    <t>Bio drošības sertifikāts, pārbaudes sertifikāts uz katru sēriju, ņemšanas datums, derīguma termiņš katrai sērijai,derīgums ne&lt; kā 1 mēnesis. Iepakojums 1 x 100.Derīguma termiņš ne &lt; kā 1 mēn. Iepakojums 1 x 101</t>
  </si>
  <si>
    <t>Zirga asins serums</t>
  </si>
  <si>
    <t>Bio drošības sertifikāts, pārbaudes sertifikāts uz katru sēriju, ņemšanas datums, derīguma termiņš katrai sērijai,derīgums ne&lt; kā 1 mēnesis. Iepakojums 1 x 100.Derīguma termiņš ne &lt; kā 1 mēn. Iepakojums 1 x 102</t>
  </si>
  <si>
    <t>Lizētas/laka zirga asinis</t>
  </si>
  <si>
    <t>Bio drošības sertifikāts, pārbaudes sertifikāts uz katru sēriju, ņemšanas datums, derīguma termiņš katrai sērijai,derīgums ne&lt; kā 1 mēnesis. Iepakojums 1 x 100.Derīguma termiņš ne &lt; kā 1 mēn. Iepakojums 1 x 103</t>
  </si>
  <si>
    <r>
      <t xml:space="preserve">Diski  </t>
    </r>
    <r>
      <rPr>
        <i/>
        <sz val="10"/>
        <rFont val="Times New Roman"/>
        <family val="1"/>
        <charset val="186"/>
      </rPr>
      <t>M. catarrhalis</t>
    </r>
    <r>
      <rPr>
        <sz val="10"/>
        <rFont val="Times New Roman"/>
        <family val="1"/>
        <charset val="186"/>
      </rPr>
      <t xml:space="preserve"> noteikšanai. Iepakojums 1 x 25 gab.</t>
    </r>
  </si>
  <si>
    <t>Citi reaģenti mikrobioloģiskiem izmeklējumiem</t>
  </si>
  <si>
    <t>Komplekts</t>
  </si>
  <si>
    <t>Ķīmijas preces mikrobioloģiskiem izmeklējumiem</t>
  </si>
  <si>
    <t>Nātrija hlorīds mikrobioloģisko barotņu pagatavošanai</t>
  </si>
  <si>
    <t>Nātrija hlorīds mikrobioloģisko barotņu pagatavošanai. Iepakojums 1000 g.</t>
  </si>
  <si>
    <t>Zemas viskozitātes immersijas eļļa fluoriscentai  mikroskopijai</t>
  </si>
  <si>
    <t>Zemas viskozitātes immersijas eļļa fluoriscentai  mikroskopijai. Iepakojums 15 ml.</t>
  </si>
  <si>
    <t xml:space="preserve">Metilēnzilais </t>
  </si>
  <si>
    <t>Metilēnzilā cinka hlorīda dubultā sāls mikrobioloģijas vajadzībām. Iepakojums 1 x 25.</t>
  </si>
  <si>
    <t>Glicerīns</t>
  </si>
  <si>
    <t>0,1N HCl</t>
  </si>
  <si>
    <t>Koncentēta ampulās 1l decinormāla HCl pagatavošanai</t>
  </si>
  <si>
    <t>Ēteris</t>
  </si>
  <si>
    <t>1N Na OH</t>
  </si>
  <si>
    <t>Koncentrēts ampulās,decinormāla šķīduma pagatavošanai</t>
  </si>
  <si>
    <t>Nātrija hidroksīds Na OH</t>
  </si>
  <si>
    <t xml:space="preserve">Tīrība 99.5%. Derīguma termiņš ne &lt; 1gads. </t>
  </si>
  <si>
    <t>Bufera standartšķīdums 7</t>
  </si>
  <si>
    <t>Paredzēts pH metra kalibrēšanai. Iepakojumā pa 500ml</t>
  </si>
  <si>
    <t>Bufera standartšķīdums 4</t>
  </si>
  <si>
    <t>Paredzēts pH metra kalibrēšanai. Iepakojumā pa 250ml</t>
  </si>
  <si>
    <t>Bufera standartšķīdums 10</t>
  </si>
  <si>
    <t>Paredzēts pH metra kalibrēšanai. Iepakojumā pa 2500ml</t>
  </si>
  <si>
    <t>pH elektrodu tīrīšanas šķīdums</t>
  </si>
  <si>
    <t>Proteīnu notīrīšanas šķīdums elektrodiem. Iepakojumā pa 480ml</t>
  </si>
  <si>
    <t>Kālija hlorīda šķīdums</t>
  </si>
  <si>
    <t>3mol/KCL šķidums. Paredzēts pH metru elektrodu uzglabāšdanai .Iepakojum;a 1 x 250ml</t>
  </si>
  <si>
    <t>Pamatfuksīns</t>
  </si>
  <si>
    <t>Konc H2O2</t>
  </si>
  <si>
    <t xml:space="preserve">Paredzēts mikrobioloģiskiem izmeklējumiem. </t>
  </si>
  <si>
    <t>Acetons</t>
  </si>
  <si>
    <t>Paredzēts mikrobioloģiskiem izmeklējumiem.</t>
  </si>
  <si>
    <t>a/Beta-nikotinamida adenīna dinukleotīds ( Beta-NAD)</t>
  </si>
  <si>
    <t xml:space="preserve">a/Beta-nikotinamida adenīna dinukleotīds ( Beta-NAD), piedeva Millera - Hintona antibakteriālas jutības barotnēm pēc EUCAST standarta.Tīrīb V&gt;99,9%(Iepak.20mg X 15)
</t>
  </si>
  <si>
    <t xml:space="preserve">Sterila minerāleļļa </t>
  </si>
  <si>
    <t>Sterila. Pudelē pa 125ml</t>
  </si>
  <si>
    <t>Ledus etiķskābe</t>
  </si>
  <si>
    <t>Ledus etiķskābe, tilpums 1 L</t>
  </si>
  <si>
    <t>Tween 80</t>
  </si>
  <si>
    <t>Density - 1,064, 25grados 500ml</t>
  </si>
  <si>
    <t>Ksilols</t>
  </si>
  <si>
    <t xml:space="preserve">Nātrija citrāta dihidrāta sāls/HOC(COONa)(CH2COONa)2 · 2H2O </t>
  </si>
  <si>
    <t>Divaizvietotais nātrija fosfāts ( Na2HPO4)</t>
  </si>
  <si>
    <t>Vienaizvietotais kālija fosfāts ( KH2PO4)</t>
  </si>
  <si>
    <t>N acetil-Lcisteīns (HSCH2CH(NHCOCH3)CO2H)</t>
  </si>
  <si>
    <t>Pilinātājs pa 0,5 ml lietošanai dienas laikā, derīguma termiņš ne mazāks kā gads</t>
  </si>
  <si>
    <t xml:space="preserve">Ēteris. Iepakojums 1L </t>
  </si>
  <si>
    <t>Blīvums 1.025gr/ml. 1L</t>
  </si>
  <si>
    <t>Tīrība 99.5%. Derīguma termiņš ne &lt; 1gads. 1L</t>
  </si>
  <si>
    <t>Paredzēts immersijas eļļas tīrīšani no mikroskopa un immersijas eļļas uzglabāšaani. 1L</t>
  </si>
  <si>
    <t>Paredzēta krēpu apstrādei pirms mikroskopijas uz tuberkulozes mikobaktērijāmn. Tīrība &gt; 99%. Piegādāt ar reaģentu drošības lapu valsts valodā. 1 kg</t>
  </si>
  <si>
    <t>Paredzēta krēpu apstrādei pirms mikroskopijas uz tuberkulozes mikobaktērijāmn. Tīrība &gt; 99%. Piegādāt ar reaģentu drošības lapu valsts valodā. 50g</t>
  </si>
  <si>
    <t>Laboratoriju krāsas mikroorganismu krāsošanai pēc Grama metodes( piedāvāt visu daļu kopā un no viena ražotāja).</t>
  </si>
  <si>
    <t>1. Fasējums: 1 x 2000ml 2. CE sertifikāts</t>
  </si>
  <si>
    <t>Pipešu uzgaļi un PCR mēģenes (piedāvāt visu daļu kopā)</t>
  </si>
  <si>
    <t>Automātisko pipešu uzgaļi</t>
  </si>
  <si>
    <t xml:space="preserve">Pipešu uzgaļi ar kastīti, </t>
  </si>
  <si>
    <t>Pipešu uzgaļi ar kastīti,</t>
  </si>
  <si>
    <t>Pipešu uzgaļi ar filtru un kastīti</t>
  </si>
  <si>
    <t>Reakcijas mēģenes ar konisku galu un aizskrūvējamu vāciņu, graduētas (50 ml)</t>
  </si>
  <si>
    <t>PCR mēģeņu stripi (ķēdes, 8 x 0,2 ml)</t>
  </si>
  <si>
    <t>Pipetes (piedāvāt visu daļu kopā no viena ražotāja)</t>
  </si>
  <si>
    <t>Pastēra pipete sterila</t>
  </si>
  <si>
    <t>Automātiskā pipete 0,5 - 10µl</t>
  </si>
  <si>
    <t>Automātiskā pipete 2,0 - 20,0µl</t>
  </si>
  <si>
    <t>Automātiskā pipete 10 - 100µl</t>
  </si>
  <si>
    <t>Automātiskā pipete 20 - 200µl</t>
  </si>
  <si>
    <t>Automātiskā pipete100 -  1000mkl</t>
  </si>
  <si>
    <t>Daudzkanālu pipete(8) 10 - 100mkl</t>
  </si>
  <si>
    <t>Ergonomiska ar maināmiem lielumiem,  tilpuma krāsu indikātoru, pipešu uzgaļu noņemšanas pogu zemākajiem lielumiem , Sistēmiskā kļūda pie max tilpuma 100 µl  ± 0.8 % (± 0.8 µl) un nejaušības kļūdu pie min tilpuma 10 µl ± 2.0 % (± 0.2 µl)</t>
  </si>
  <si>
    <t>Automātisko pipešu turētājs</t>
  </si>
  <si>
    <t>Mikrobioloģiskās cilpas (piedāvāt visu daļu kopā)</t>
  </si>
  <si>
    <t>Mikrobioloģiskās cilpas</t>
  </si>
  <si>
    <t>Mikrobioloģiskās cilpas, mīkstās,sterilas, polistirēna, tilpums 1 µl. Iepakojums 1 x 10 x 1000.Piegāde orģinālaajā iepakojumā</t>
  </si>
  <si>
    <t>Mikrobioloģiskās cilpas, sterilas,mīkstās, polostirēna, tilpums 10 µl. Iepakojums 1 x 10 x 1000. Piegāde orģinālajā iepakojumā</t>
  </si>
  <si>
    <t>Petri plates (piedāvāt visu daļu kopā)</t>
  </si>
  <si>
    <t xml:space="preserve"> Petri plates ar ‘’ luft’’/ventilējamas  92/16mm,sterilas</t>
  </si>
  <si>
    <t>Petri plates , sterilas, polistirēna, 92/16 mm. , iepakotas pa 20 ,fasējums 480 plates</t>
  </si>
  <si>
    <t>Petri plates sterilas</t>
  </si>
  <si>
    <t>Petri plates divdaļīgas, sterilas, polistirēna, 92/16 mm. , iepakotas pa 20 ,fasējums 480 plates</t>
  </si>
  <si>
    <t>Petri plates sterilas, polistirēna.35/10,  fasējums 1 x 20</t>
  </si>
  <si>
    <t>Stobriņi (piedāvāt visu daļu kopā)</t>
  </si>
  <si>
    <t xml:space="preserve">Stobriņi </t>
  </si>
  <si>
    <t>Mēģenes ar apaļu pamatni, PS, tilpums 5 ml, bez korķa. Augstums un diamrtrs 75 x 12mm. Paredzētas VITEK sistēmas reaktīviem. Iepakojums 4 x 500</t>
  </si>
  <si>
    <t>Seroloģiskās pipetes 10ml</t>
  </si>
  <si>
    <t>PS pipetes, sterilas, iepakotas pa 25gab</t>
  </si>
  <si>
    <t>Koniski stobriņi ar vāciņu 16ml</t>
  </si>
  <si>
    <t>Koniski stobriņi ar vāciņu 50ml</t>
  </si>
  <si>
    <t>50ml Falkones stobriņi no polipropilēna ar konisku pamatni un vāciņu,aiskrūvējami, graduēti, 28mm diametrā, iepakoti pa 25gab.</t>
  </si>
  <si>
    <t>Stikli laboratoriskiem izmeklējumiem (piedāvāt visu daļu kopā)</t>
  </si>
  <si>
    <t>Priekšmetstikli</t>
  </si>
  <si>
    <t>Centrifūgas stobriņi</t>
  </si>
  <si>
    <t>Ar konisku pamatu, graduēti līdz 10ml,stikla</t>
  </si>
  <si>
    <t>Erlenmeijera kolba ar platu kakliņu 250ml</t>
  </si>
  <si>
    <t xml:space="preserve">Baredzētas barotņu izliešanai. Tilpums 250m,l graduētas un karsējamas </t>
  </si>
  <si>
    <t>Erlenmeijera kolba ar platu kakliņu 500ml</t>
  </si>
  <si>
    <t xml:space="preserve">Baredzētas barotņu izliešanai. Tilpums500m,l graduētas un karsējamas </t>
  </si>
  <si>
    <t>Segstikli</t>
  </si>
  <si>
    <t>Segstikli 18 x 18 mm, optiski dzidri,vienādu biezumu,, iepakojums 100 gabali</t>
  </si>
  <si>
    <t>Pudeles laboratoriskiem izmeklējumiem (piedāvāt visu daļu kopā un no viena ražotāja)</t>
  </si>
  <si>
    <t>Laboratorijas pudele</t>
  </si>
  <si>
    <t>Uzskrūvējams korķis, ar pārlejamo riņķi PP, autoklavējama pie 121°C, savienojamas ar Brand seripipetoruTilpums 100 ml, graduēta</t>
  </si>
  <si>
    <t>Uzskrūvējams korķis, ar pārlejamo riņķi PP, autoklavējama pie 121°C, savienojamas ar Brand seripipetoruTilpums 250 ml, graduēta</t>
  </si>
  <si>
    <t>Uzskrūvējams korķis, ar pārlejamo riņķi PP, autoklavējama pie 121°C, savienojamas ar Brand seripipetoruTilpums 500 ml, graduēta</t>
  </si>
  <si>
    <t>Koniska stikla kolba</t>
  </si>
  <si>
    <t>Uzskrūvējams korķis, ar pārlejamo riņķi PP, autoklavējama pie 121°C, savienojamas ar Brand seripipetoruTilpums 500 ml, graduēta, kakliņa diametrs 34 mm</t>
  </si>
  <si>
    <t>Transporta barotnes un izmeklējamā materiāla noņemšanai nepieciešamie instrumenti aerobiem un fakultatīvi anaerobiem mikroorganismiem (piedāvāt visu daļu kopā)</t>
  </si>
  <si>
    <t xml:space="preserve">AMIES transportbarotne </t>
  </si>
  <si>
    <t>Sterils tampons uz plastikāta AMIES transportbarotnē.Piegāde līdz 1 nedēļai no pasūtījuma veikšanas</t>
  </si>
  <si>
    <t>Amies transportbarotne uz alumīnija stieples</t>
  </si>
  <si>
    <t>Sterils tampons uz alumīnija stieples Amies transportbarotnē. Piegāde līdz 1 nedēļai no pasūtījuma veikšanas</t>
  </si>
  <si>
    <t>AMIES transportbarotne ar ogli</t>
  </si>
  <si>
    <t>Sterils  tampons uz plastikāta AMIES transportbarotnē ar ogli</t>
  </si>
  <si>
    <t>AMIES transportbarotne ar ogli uz alumīnija stieples</t>
  </si>
  <si>
    <t>Sterils tampons uz alumīnija stieples .Piegāde līdz 1 nedēļai no pasūtījuma veikšanas</t>
  </si>
  <si>
    <t xml:space="preserve">Sterils  plastikāta tampons Cary Blair transportbarotnē </t>
  </si>
  <si>
    <t>Sterils  plastikāta tampons Cary Blair transportbarotnē.Piegāde līdz nedēļai no pasūtījuma veikšanas</t>
  </si>
  <si>
    <t>Transportmēģene bez barotnes</t>
  </si>
  <si>
    <t>Sterili tamponi transportmēģenē bez barotnes.Piegāde līdz 1 nedēļai no pasūtījuma veikšanas</t>
  </si>
  <si>
    <t>Universālās transporta sistēma bakterioloģiskiem un molekulāri bioloģiskiem izmeklējumeim</t>
  </si>
  <si>
    <t>Universālās transporta barotnes bakretioloģiskiem un molekulāri bioloģiskiem izmeklējumiem. Piegāde līdz 1 nedēļai no pasūtījuma veikšanas</t>
  </si>
  <si>
    <t>Transporta sistēma vīrusiem, ureoplazmām un mikoplazmām</t>
  </si>
  <si>
    <t>Transporta barotnes vīrusiem, ureoplazmām un mikoplazmām. Piegāde līdz 1 nedēļai no pasūtījuma veikšanas</t>
  </si>
  <si>
    <t>Transporta sistēma urīna paraugiem</t>
  </si>
  <si>
    <t>Transporta barotne urīna paraugiem ar stabilizatoru.Piegāde līdz 1 nedēļai no pasūtījuma veikšanas</t>
  </si>
  <si>
    <t>Sistēmas un barotnes aerobo, fakultatīvi anaerobo un anaerobo mikroorganismu ilgstošai uzglabāšanai</t>
  </si>
  <si>
    <t>Sistēmas mikroorganismu ilgstošai uzglabāšanai zemās temperatūrās (kriobankas)</t>
  </si>
  <si>
    <t>Stobriņi ar dažādu marķējumu korķiem un konservējošo šķidrumu. Kriobankas stobriņā 1 x 25 pērlītes.</t>
  </si>
  <si>
    <t>Piederumi utilizācijai  ( piedāvāt visu sadaļu no vien a ražōtāja)</t>
  </si>
  <si>
    <t>Utilizācijas maiss</t>
  </si>
  <si>
    <t xml:space="preserve">Utilizācijas maiss 600 x 780 mm autoklāvējami pie 121 </t>
  </si>
  <si>
    <t xml:space="preserve">Utilizācijas maiss 300 x 500 mm autoklāvējami pie 121 </t>
  </si>
  <si>
    <t xml:space="preserve">Utilizācijas maiss 200 x 300 mm no polipropilēna autoklāvējami pie 121 </t>
  </si>
  <si>
    <t xml:space="preserve">Citi piederumi un aprīkojums mikrobioloģiskiem izmeklējumiem </t>
  </si>
  <si>
    <t>Statīvs mēģenēm</t>
  </si>
  <si>
    <t>Statīvs mēģenēm, 30 -40 vietas, diametrs 17 - 18 mm</t>
  </si>
  <si>
    <t>Statīvs mēģenēm, 48 numurētas vietas, diametrs 14 - 15 mm</t>
  </si>
  <si>
    <t>Statīvs mēģenēm, 27-40vietas. Paredēts 75 x 12mm stobriņiem</t>
  </si>
  <si>
    <t>Laboratorijas pulkstenis</t>
  </si>
  <si>
    <t>Laboratorijas pulkstenis, ar hronometru, skaņas signālu, iespēju mērījumu sērijai</t>
  </si>
  <si>
    <t>Aerācijas adatas</t>
  </si>
  <si>
    <t>Aerācijas adatas paredzētas izsējumam no pozitīvajām asins uzsējumu pudelēm</t>
  </si>
  <si>
    <t>Stobriņu aizbāžņi</t>
  </si>
  <si>
    <t>Metāla daudzkārt lietojami aizbāžni, autoklāvējami,centifūgas  paredzēti  stobriņiem ar diametru 15mm</t>
  </si>
  <si>
    <t>Papīra aizbāžni, vairākkārt lietojami un autoklāvējami, paredzēti  centrifūgas stobriņiem ar diametru 15mm</t>
  </si>
  <si>
    <t>Metāla daudzkārt lietojami aizbāžni, autoklāvējami, paredzēti  stobriņiem ar diametru 14mm. Izmēri 340mm x 15mm</t>
  </si>
  <si>
    <t>Papīra aizbāžni, vairākkārt lietojami un autoklāvējami, paredzēti  stobriņiem ar diametru 14mm.Izmēri 340mm x 15mm</t>
  </si>
  <si>
    <t>Sterili vates tamponi uz koka pamatnes</t>
  </si>
  <si>
    <t>Sterili, iepakoti pa vienam</t>
  </si>
  <si>
    <t>Indikātora lentas</t>
  </si>
  <si>
    <r>
      <t xml:space="preserve">Autoklāvam pie 121 </t>
    </r>
    <r>
      <rPr>
        <sz val="10"/>
        <rFont val="Calibri"/>
        <family val="2"/>
        <charset val="186"/>
      </rPr>
      <t>°</t>
    </r>
    <r>
      <rPr>
        <sz val="10"/>
        <rFont val="Times New Roman"/>
        <family val="1"/>
        <charset val="186"/>
      </rPr>
      <t>C krāsas maiņa</t>
    </r>
  </si>
  <si>
    <r>
      <t>Žāvējamam skapim pie 180</t>
    </r>
    <r>
      <rPr>
        <sz val="10"/>
        <rFont val="Calibri"/>
        <family val="2"/>
        <charset val="186"/>
      </rPr>
      <t>°C krāsas maiņa</t>
    </r>
  </si>
  <si>
    <t>0,15% Leišmaņa krāsa</t>
  </si>
  <si>
    <t>1% eozīns</t>
  </si>
  <si>
    <t>1% azūrs</t>
  </si>
  <si>
    <t>Krāsas citoloģijai</t>
  </si>
  <si>
    <t>Lietošanai gatavs 0,15% Leišmaņa krāsas šķīdums metanolā, bez kristāliem (lai nav jāfiltrē), 1x1000mL</t>
  </si>
  <si>
    <t>1% eozīna krāsas ūdens šķidums, bez kristāliem (lai nav jāfiltrē), 1x1000mL</t>
  </si>
  <si>
    <t>1% azūra krāsas ūdens šķidums, bez kristāliem (lai nav jāfiltrē), 1x1000mL</t>
  </si>
  <si>
    <t>IW3 - Isaac Wurch Bio_Optica vai ekvivalents, 500 mL</t>
  </si>
  <si>
    <t>IWA - Isaac Wurch Bio_Optica vai ekvivalents, 500 mL</t>
  </si>
  <si>
    <t>Nukleotīdu Krāsošanas Šķīdums</t>
  </si>
  <si>
    <t xml:space="preserve">Citoplazmas Krāsošanas Šķīdums </t>
  </si>
  <si>
    <t>Koncentrēts fosfāta buferis</t>
  </si>
  <si>
    <t>Immersijas eļļa</t>
  </si>
  <si>
    <t>1x1000mL</t>
  </si>
  <si>
    <t>Viskozitāte 100 – 120 mPaS 20ºC
Blīvums 1.025gr/ml. R:22, S:25, refrakcijas indekss nD201,515-1,517, nesatur PCB, satur benzilbenzoātu. 500 mL</t>
  </si>
  <si>
    <t>Reaģenti citoloģijai</t>
  </si>
  <si>
    <t>Segstikliņu līme Pertex</t>
  </si>
  <si>
    <t>Vidējas plūstamības. Refraktārais indekss 1,492. 1x1000 mL</t>
  </si>
  <si>
    <t>Centrifūgas stobriņš</t>
  </si>
  <si>
    <t>PP, 15-20ml, līdz 120-150mm augsts, 17mm diametrā, ar konisku pamatni, skrūvējamu vāciņu, nav jābūt sterilam</t>
  </si>
  <si>
    <t>Stobriņš ar svārciņu un vāciņu</t>
  </si>
  <si>
    <t>PP, 15-20ml, līdz 102-110mm augsts, 15-17mm diametrā, skrūvējamu vāciņu, nav jābūt sterilam</t>
  </si>
  <si>
    <t>Pastēra pipete</t>
  </si>
  <si>
    <t>LD-PE, 150-160mm gara, kopējais tilpums 3,5-5ml, darba tilpums 1ml, pipetes gals koniski sašaurināts, nav jābūt sterilam</t>
  </si>
  <si>
    <t>Priekšmetstikliņš</t>
  </si>
  <si>
    <t>76x26x1mm, attaukots, ar baltu, matētu galu</t>
  </si>
  <si>
    <t>Segstikliņš</t>
  </si>
  <si>
    <t>24x24 mm, tīrs, attaukots</t>
  </si>
  <si>
    <t>24x50 mm, tīrs, attaukots</t>
  </si>
  <si>
    <t>Krāsošanas stikla kaste ar vāku</t>
  </si>
  <si>
    <t>10-20 stikliņiem</t>
  </si>
  <si>
    <t xml:space="preserve"> Statīvs priekšmetstikliņu iekrāsošanas kastītei ar nerūsējoša tērauda rokturi-atspere</t>
  </si>
  <si>
    <t>Uzglabāšanas sistēmas Mikroskopu stikliņiem ar 14 atvilktnēm</t>
  </si>
  <si>
    <t>5000 vietas, izmērs 490x490x140mm</t>
  </si>
  <si>
    <t>Laboratorijas piederumi citoloģijai</t>
  </si>
  <si>
    <t xml:space="preserve">Vakuuma plastmasas stobriņi seruma iegūšanai no pilnām venozajām asinīm,  iekšējās sieniņas pārklātas ar karstās žāvēšanas metodē izsmidzinātu kvarca pārklājumu recēšanas aktivācijai, 13x100 mm, parauga tilpums 6 ml -bioķīmijai, seroloģijai, imūnķīmijai.    </t>
  </si>
  <si>
    <t xml:space="preserve">Vakuuma plastmasas stobriņi seruma iegūšanai no pilnām venozajām asinīm,  iekšējās sieniņas pārklātas ar karstās žāvēšanas metodē izsmidzinātu kvarca pārklājumu recēšanas aktivācijai  pārklājumu recēšanas aktivācijai un stobriņā ievietots gel-veida barjeru veidojošs polimērs, kurš centrifugēšanas laikā paceļas līdz seruma-recekļa saskares vietai, kur tas veido serumu un recekli atdalošu barjeru, 13 x 75 mm, parauga tilpums 5 ml –bioķīmijai, seroloģijai, imūnķīmijai, terapeitisko medikamentu monitorēšanai  – iesniegt  apstiprinošus klīniskos pētījumus.  </t>
  </si>
  <si>
    <t xml:space="preserve">Vakuuma plastmasas stobriņi seruma iegūšanai no pilnām venozajām asinīm,  iekšējās sieniņas pārklātas ar karstās žāvēšanas metodē izsmidzinātu kvarca pārklājumu recēšanas aktivācijai un stobriņā ievietots gel-veida barjeru veidojošs polimērs, kurš centrifugēšanas laikā paceļas līdz seruma-recekļa saskares vietai, kur tas veido serumu un recekli atdalošu barjeru, 13 x 75 mm, parauga tilpums 2.5 ml –bioķīmijai, seroloģijai, imūnķīmijai, terapeitisko medikamentu monitorēšanai – iesniegt  klīniskos pētījumus.  </t>
  </si>
  <si>
    <t xml:space="preserve">Vakuuma plastmasas stobriņi paātrinātai seruma iegūšanai no pilnām venozajām asinīm ( ne ilgāks kā  5 minūšu recēšanas laiks), recēšanas aktivators trombīns, stobriņā ievietots gel-veida barjeru veidojošs polimērs, kurš centrifugēšanas laikā paceļas līdz seruma-recekļa saskares vietai, kur tas veido serumu un recekli atdalošu barjeru, 13 x 100 mm, parauga tilpums 5 ml, centrifugēšanas laiks ne ilgāks kā 4 min pie 2000 g,  3 min pie 4000 g.  Pievienot klīniskos pierādījumus īsam centrifugēšanas laikam un paraugu aprites laikam.  </t>
  </si>
  <si>
    <t>Vakuuma stikla stobriņi seruma iegūšanai no pilnām venozajām asinīm,  bez piedevām, nesatur silikonu, 13 x 75 mm, parauga tilpums 5 ml.</t>
  </si>
  <si>
    <t>Vakuuma plastmasas stobriņi hematoloģiskajiem izmeklējumiem, iekšējās sieniņas pārklātas ar karstās žāvēšanas metodē izsmidzinātu K2EDTA , 13 x 75 mm, parauga tilpums 3 ml.</t>
  </si>
  <si>
    <t>Vakuuma plastmasas stobriņi koagulācijas izmeklējumiem, minimālās uzpildes indikators iegravēts uz stobriņa,  kas ir labi saskatāms no visām  pusēm, ar klīniski ekvivalentu rezultātu kā  globāli pieņemtajam “zelta standartam” - stikla 4,5 ml stobriņam,   - pievienot klīniskos pētījumus, antikoagulants nātrija citrāts (3,2%, 0,129 M), pH 5.0-6.0, 13 x 75 mm, parauga tilpums  2,7ml</t>
  </si>
  <si>
    <t>Vakuuma plastmasas stobriņi glikozes, laktāta, alkohola  noteikšanai,  piedevas: nātrija fluorīds antiglikolīzei un kālija oksalāts  kā antikoagulants, 13 x 75 mm, parauga tilpums 2 ml.</t>
  </si>
  <si>
    <t xml:space="preserve">Vakuuma plastmasas stobriņi bez piedevām,  13 x 75 mm, parauga tilpums 3 ml. </t>
  </si>
  <si>
    <t>Vakuuma plastmasas stobriņi plazmas iegūšanai no pilnām venozajām asinīm,  litija heparīns (17 IU/ml), 13 x 100 mm, parauga tilpums 4 ml.</t>
  </si>
  <si>
    <t>Vakuuma plastmasas stobriņi plazmas iegūšanai no pilnām venozajām asinīm, ar separatoru, kurš centrifugēšanas laikā  atdala plazmu un veido stabilu barjeru starp plazmu un asins šūnām. Vismaz 7 dienu stabilitāte analītiem, kuri ir jūtīgi pret šūnu kontamināciju kā LD, K, AST, PHO. Vismaz 7 dienu stabilitāte terapeitisko medikamentu monitorēšanas gadījumā.  Diagnostiskā precizitāte: balto šūnu atlikums – ne vairāk kā 0.20 x 10³ /µL, sarkano šūnu atlikums ne vairāk kā 0.004 x 10 6 /µL, trombocītu atlikums ne vairāk kā 40 x 10³/ µL.  Centrifugēšanas laiks ne ilgāks kā  3 min., litija heparīns ((17 IU/ml), 13 x 100 mm, parauga tilpums 4.5 ml. Pievienot klīniskos pierādījumus īsam centrifugēšanas laikam un paraugu aprites laikam, analītu stabilitātei.</t>
  </si>
  <si>
    <t>Asins savākšanas adatas ar drošības mehānismu, aktivizējams ar  vienu pirkstu (neveicot papildus darbības un/vai neizmantojot papildus virsmas u.c. )izlietotas adatas aizsargāšanai uzreiz pēc procedūras, lai pasargātu medicīnas personālu no iespējamas saduršanās. Drošības mehānisms ir integrēts adatā. Adatas slīpais leņkis vienmēr ir augšpusē un  drošības mehānisms  vienmēr ir novietots adatas punkcijas leņķa augšpusē.  Drošības mehānisma aktivācija tiek apstiprināta ar  nepārprotamu skaņas signālu. Adatas  medicīniskās tīrības tērauda, apstrādātas ar silikonu ērtākai un nesāpīgākai ieduršanai. 0,8 x 38 mm, 21G. Iesniegt  klīniskos  pierādījumus, kas apliecina saduršanās gadījumuskaita samazinājumu, lietojot piedāvāto produktu.</t>
  </si>
  <si>
    <t>Asins savākšanas adatas ar drošības mehānismu, aktivizējams ar  vienu pirkstu (neveicot papildus darbības un/vai neizmantojot papildus virsmas u.c. )izlietotas adatas aizsargāšanai uzreiz pēc procedūras, lai pasargātu medicīnas personālu no iespējamas saduršanās. Drošības mehānisms ir integrēts adatā. Adatas slīpais leņkis vienmēr ir augšpusē un  drošības mehānisms  vienmēr ir novietots adatas punkcijas leņķa augšpusē.  Drošības mehānisma aktivācija tiek apstiprināta ar  nepārprotamu skaņas signālu. Adatas  medicīniskās tīrības tērauda, apstrādātas ar silikonu ērtākai un nesāpīgākai ieduršanai.  0,7 x 38 mm, 22G. Iesniegt  klīniskos  pierādījumus, kas apliecina saduršanās gadījumuskaita samazinājumu, lietojot piedāvāto produktu.</t>
  </si>
  <si>
    <t>Asins savākšanas sistēma ”taurenītis” ar medicīniskās tīrības tērauda adatu un Luer adapteri, zaļas krāsas spārniņi, ar drošības mehānismu, kas aktivējams ar vienu vienu roku, lai pasargātu medicīnisko personālu no saduršanās. 0,8x19mm, 21G, caurulīte 178-180mm.Iesniegt  klīniskos  pierādījumus, kas apliecina saduršanās gadījumu skaita samazinājumu, lietojot piedāvāto produktu.</t>
  </si>
  <si>
    <t>Asins savākšanas sistēma ”taurenītis” ar medicīniskās tīrības tērauda adatu un Luer  adapteri, zilas krāsas spārniņi , ar drošības mehānismu, kas aktivējams ar vienu vienu roku, lai pasargātu medicīnisko personālu no saduršanās. 0,6x19mm, 23G, caurulīte 178-180mm.</t>
  </si>
  <si>
    <t>Luer tipa adapteris asins paraugu paņemšanai no katetra slēgtā sistēmā.</t>
  </si>
  <si>
    <t>Vienreizlietojams, uz korpusa uzraksts, ka tas ir vienreizlietojams.</t>
  </si>
  <si>
    <t>Adatas un stobriņa  turētājs</t>
  </si>
  <si>
    <t>Adatas</t>
  </si>
  <si>
    <t>Vakuuma plastmasas stobriņi koagulācijas izmeklējumiem, minimālās uzpildes indikators iegravēts uz stobriņa,  kas ir labi saskatāms no visām  pusēm, ar klīniski ekvivalentu rezultātu kā  globāli pieņemtajam “zelta standartam” - stikla 4,5 ml stobriņam,   - pievienot klīniskos pētījumus, antikoagulants nātrija citrāts (3,2%, 0,129 M), pH 5.0-6.0, 13 x 75 mm, parauga tilpums  1,8ml</t>
  </si>
  <si>
    <t>II.Slēgtās asins noņemšanas sistēmas</t>
  </si>
  <si>
    <t>Vakuumstobri asins gāzu noņemšanai (ASTRUP), ar litija heparīnu</t>
  </si>
  <si>
    <t>Kapilāro asiņu noņemšanas sistēma ar EDTA, Mikrovette tipa</t>
  </si>
  <si>
    <t>Kapilāro asiņu noņemšanas sistēma ar Na fluorīdu glikozes noteikšanai, Mikrovette tipa</t>
  </si>
  <si>
    <t>Kapilāro asiņu noņemšanas sistēma ar litija heparīnu,  Mikrovette tipa</t>
  </si>
  <si>
    <t>Kapilāro asiņu noņemšanas sistēmas (piedāvāt visu daļu kopā)</t>
  </si>
  <si>
    <t>Urīna savākšanas sistēmas (piedāvāt visu daļu kopā)</t>
  </si>
  <si>
    <t>Urīna trauciņš 100 ml ar vākā integrētu urīna savākšanas adapteri</t>
  </si>
  <si>
    <t>Urīna trauciņš 100 ml ar vākā integrētu urīna savākšanas adapteri, sterīls</t>
  </si>
  <si>
    <t xml:space="preserve">Trauciņš urīna savākšanai nesterils 60 ml ar skrūvējamu vāciņu </t>
  </si>
  <si>
    <t>Trauciņš urīna savākšanai nesterils 60 ml ar skrūvējamu vāciņu, sterīls</t>
  </si>
  <si>
    <t>Urīna savākšanas adapteris īsais</t>
  </si>
  <si>
    <t>Urīna savākšanas adapteris garais</t>
  </si>
  <si>
    <t>Urīna savākšanas adapteris īsais, sterils, atsevišķi iepakots</t>
  </si>
  <si>
    <t>Urīna stobri bez konservanta, koniski, tilpums 6,5 ml , izmēri 16 x 100</t>
  </si>
  <si>
    <t>Urīnas stobri bez konservanta, sterīli, tilpums 6,5 ml, izmēri 13 x 100</t>
  </si>
  <si>
    <t>Urīna konteiners 3L-24 stundu  urīna paraugu savākšanai ar iebūvētu adapteri parauga pārliešanai urīna vakuumstobriņā slēgtā sistēmā.</t>
  </si>
  <si>
    <t>Trauks fēču savākšanai, nesterils, ar karotīti, kura sniedzas līdz trauka apakšai, ar etiķeti, 25 ml</t>
  </si>
  <si>
    <t xml:space="preserve">Fēču savākšanas trauki </t>
  </si>
  <si>
    <t>Trauks mikroreakciju veikšanai</t>
  </si>
  <si>
    <t>Trauks mikroreakciju veikšanai, ar konisku galu un saistītu vāciņu, 0,5 ml</t>
  </si>
  <si>
    <t>Trauks mikroreakciju veikšanai, ar konisku galu un saistītu vāciņu, 1,5 ml</t>
  </si>
  <si>
    <t>Statīvs mēģenēm, 48 - 60 vietas ar ligzdu numerāciju, diametrs 17 - 18 mm</t>
  </si>
  <si>
    <t>Eppendorfa tipa  stobriņi                      </t>
  </si>
  <si>
    <t>Eppendorfa tipa  stobriņi 1,5 ml (1000 gab.)                            </t>
  </si>
  <si>
    <t>Mikrostobriņi paraugu uzglabāšanai laboratorijā. Stobriņi ar uzskrūvējamu krāsainu korķīti</t>
  </si>
  <si>
    <t>Mikrostobriņi paraugu uzglabāšanai laboratorijā. Stobriņi ar uzskrūvējamu krāsainu korķīti, 2,0ml, sterili,PP, autoklavējami pie 121 °C. .Fasējums 1 x 500</t>
  </si>
  <si>
    <t>Stikli laboratoriskiem izmeklējumiem</t>
  </si>
  <si>
    <t xml:space="preserve">Segstikli </t>
  </si>
  <si>
    <t xml:space="preserve">Priekšmetstikli 
</t>
  </si>
  <si>
    <t>Segstikli 18 x 18 mm, iepakojums 100 gabali</t>
  </si>
  <si>
    <t>Segstikli optiski dzidri</t>
  </si>
  <si>
    <t>Segstikli optiski dzidri, tīru virsmu 24 x 24 mm, iepakojums 100 gabali</t>
  </si>
  <si>
    <t xml:space="preserve">Segstikli. </t>
  </si>
  <si>
    <t>Segstikli. Audu griezumu nosegšanai mikropreparātu caurredzamības uzlabošanai un arhivēšanai. 24 x 50 mm. Optisks dzidrums, tīra virsma. Iepakojumā 100 gab. Atdalāmi. Mitruma drošā, citā iepakojumā.</t>
  </si>
  <si>
    <t>Segstikli. Audu griezumu nosegšanai mikropreparātu caurredzamības uzlabošanai un arhivēšanai. 24 x 60 mm. Optisks dzidrums, tīra virsma. Iepakojumā 100 gab. Atdalāmi. Mitruma drošā, citā iepakojumā.</t>
  </si>
  <si>
    <t xml:space="preserve">Elektrostatiski priekšmetstikli. </t>
  </si>
  <si>
    <t>Elektrostatiski priekšmetstikli. Audu griezuma stabilai piesaistei pie stikla imūnhistoķīmiskai vizualizācijai vi citām ilgstošām krāsošanas procedūrām. Elektrostatiska saistība ar audiem vismaz 10 h ilgā procedūrā, un mikroviļņu krāsnī ūdens vidē.Gludas malas.Vienāds biezums 76x26mm.Optiski dzidri. Balta rakstāmvirsma. Iepakojumā 100 gabali.</t>
  </si>
  <si>
    <t xml:space="preserve">Hemocitometru segstikli. </t>
  </si>
  <si>
    <t>Hemocitometru segstikli. Segstikli 22 x 22 x0, 4 mm, iepakojums 100 gabali</t>
  </si>
  <si>
    <t>Kamera standartizētai urīna mikroskopijai.</t>
  </si>
  <si>
    <t>Vienreizlietojams priekšmetstikls ar kamerām 10 paraugu izmeklēšanai. Katrā kamerā 10 lielie kvadrāti (izmēri 1x1 mm) un katrā kvadrātā 16 mazāki kvadrāti. Kameras tilpums 1 µl , kvadrāta tilpums 0,1 µl.</t>
  </si>
  <si>
    <t>Piederumi utilizācijai (piedāvāt visu daļu kopā)</t>
  </si>
  <si>
    <t>Citi palīgpiederumi laboratoriskiem izmeklējumiem</t>
  </si>
  <si>
    <t xml:space="preserve">Mikrolancetes </t>
  </si>
  <si>
    <t>Mikrolancetes automātiskas, piemērotas asins parauga iegūšanai zīdaiņiem</t>
  </si>
  <si>
    <t>Mikrolancetes asins parauga iegūšanai</t>
  </si>
  <si>
    <t>Pincete plastmasas</t>
  </si>
  <si>
    <t>Pincete plastmasas, vienreizējas lietošanas, individuāli iepakotas, garums 120 - 170 mm</t>
  </si>
  <si>
    <t>Paraugu uzglabāšanas kastes.</t>
  </si>
  <si>
    <t>Paraugu uzglabāšanas kastes. Ūdens izturīga papīra kaste 135 x 135 x 45mm. Paredzēta 1,5 un 2 ml sobriņu uzglabāšanai</t>
  </si>
  <si>
    <t>Transfūzijas sistēmas segmenta atvērējs (korķis ar adatu).</t>
  </si>
  <si>
    <t>Transfūzijas sistēmas segmenta atvērējs (korķis ar adatu). Transfūzijas sistēmas segmenta atvērējs, polietilēna, nesterils, 12 mm diametrā</t>
  </si>
  <si>
    <t xml:space="preserve">Transporta sistēma bīstamiem materiāliem </t>
  </si>
  <si>
    <t xml:space="preserve">Mēģenes </t>
  </si>
  <si>
    <t>Stobriņi. Mēģenes ar apaļu pamatni, ar korķi, PS, 5ml</t>
  </si>
  <si>
    <t>Mēģenes ar apaļu pamatni, PS, tilpums 5 ml, bez korķa,izmērs75x12mm</t>
  </si>
  <si>
    <t>Mēģenes ar apaļu pamatni, ar korķi, PS, 5ml,izmērs 75x12mm</t>
  </si>
  <si>
    <t>Mēģenes urīnam ar aizskrūvējamu vāciņu un uzlīmi, 6 - 10 ml, 13 mm diametrā</t>
  </si>
  <si>
    <t>Mēģene PP, nesterila, 55 x 12 mm, tilpums 3,5 ml</t>
  </si>
  <si>
    <t>Mēģene PP, nesterila, tilpums 5 ml, 75 x 12 mm,derīgas darbam ar lāzera plūsmas citofluorimetru</t>
  </si>
  <si>
    <t>Mēģene ar konisku pamatni, nesterila, ar skrūvējau vāciņu, tilpums 15 - 20 ml, augstums 120 - 150 mm, diametrs 17 mm</t>
  </si>
  <si>
    <t>Mēģene ar apaļu pamatni, PP, nesterila, tilpums 11 - 12 ml</t>
  </si>
  <si>
    <r>
      <t xml:space="preserve">Reakcijas mēģene, PP, tilpums 50 ml, graduēta, ar konisku galu un aizskrūvējamu vāku, augstums 114 mm, diametrs 28 mm, PP, mehāniski izturīga, autoklavējama pie 121 </t>
    </r>
    <r>
      <rPr>
        <sz val="10"/>
        <rFont val="Arial"/>
        <family val="2"/>
        <charset val="186"/>
      </rPr>
      <t>°</t>
    </r>
    <r>
      <rPr>
        <sz val="10"/>
        <rFont val="Times New Roman"/>
        <family val="1"/>
        <charset val="186"/>
      </rPr>
      <t xml:space="preserve">C, (īslaicīgi iztur līdz 120 – 140 </t>
    </r>
    <r>
      <rPr>
        <sz val="10"/>
        <rFont val="Arial"/>
        <family val="2"/>
        <charset val="186"/>
      </rPr>
      <t>°</t>
    </r>
    <r>
      <rPr>
        <sz val="10"/>
        <rFont val="Times New Roman"/>
        <family val="1"/>
        <charset val="186"/>
      </rPr>
      <t>C), izturīgi pret sāļu, skābju un sārmu šķīdumiem, ka arī alkoholiem, ēsteriem un ketoniem</t>
    </r>
  </si>
  <si>
    <r>
      <t xml:space="preserve">Reakcijas mēģene, PP, tilpums 2 ml, graduēta, ar konisku galu un aizskrūvējamu vāku, PP, mehāniski izturīga, autoklavējama pie 121 </t>
    </r>
    <r>
      <rPr>
        <sz val="10"/>
        <rFont val="Arial"/>
        <family val="2"/>
        <charset val="186"/>
      </rPr>
      <t>°</t>
    </r>
    <r>
      <rPr>
        <sz val="10"/>
        <rFont val="Times New Roman"/>
        <family val="1"/>
        <charset val="186"/>
      </rPr>
      <t xml:space="preserve">C, (īslaicīgi iztur līdz 120 – 140 </t>
    </r>
    <r>
      <rPr>
        <sz val="10"/>
        <rFont val="Arial"/>
        <family val="2"/>
        <charset val="186"/>
      </rPr>
      <t>°</t>
    </r>
    <r>
      <rPr>
        <sz val="10"/>
        <rFont val="Times New Roman"/>
        <family val="1"/>
        <charset val="186"/>
      </rPr>
      <t>C), izturīgi pret sāļu, skābju un sārmu šķīdumiem, ka arī alkoholiem, ēsteriem un ketoniem</t>
    </r>
  </si>
  <si>
    <t>Pipetes un pipešu  piederumi HLA laboratorijai</t>
  </si>
  <si>
    <t>Atkārtota tilpuma padeves dispensers, piemērots 50 mkl tilpuma šļircēm, kas vienā reizē izdala 1 mkl paraugu. “Soft drop” funkcija</t>
  </si>
  <si>
    <t>Atkārtota tilpuma padeves dispensers, piemērots 250 mkl tilpuma šļircēm, kas vienā reizē izdala 5 mkl paraugu. “Soft drop” funkcija</t>
  </si>
  <si>
    <t>Parauga padeves šļirce, parauga padeves šļirce ar tilpumu 50 mkl, vienā  solī izdala 1 mkl paraugu. Fiksēts izdalītā parauga daudzums. Saderīga ar piedāvāto dispenseru, kas piemērots 50 mkl šļircēm.</t>
  </si>
  <si>
    <t>Parauga padeves šļirce ar tilpumu 250 mkl, vienā solī izdala 5 mkl paraugu. Saderīga ar piedāvāto dispenseru, kas piemērots 250 mkl šļircēm..</t>
  </si>
  <si>
    <t>6 šļirču dispensers Terasaki platēm, Multišļirču dispensers, kas sastāv no 6 vienādām šļircēm. Katrā reizē tiek izdalīts 1 mkl paraugs. Šļirces tilpums 50 mkl.Vienāda tilpuma paraugs no visām 6 šļircēm tiek izdalīts vienlaicīgi (kļūda starp šļirču izdalīto tilpumu ne lielāka par 1%). Adatu attālums 6.36mm, kas saderīgs ar Terasaki platēm. “Soft drop” funkcija</t>
  </si>
  <si>
    <t>Šļirču komplekts, 50 mk parauga padeves šļirču komplekts, kas sastāv no 6 šļircēm ar adatām. Saderīgas ar piedāvāto 6 šļirču dispenseru Terasaki platēm.</t>
  </si>
  <si>
    <t>Parauga plūsmas sadalītājs, parauga plūsmas sadalītājs ar 10 adatām, saderīgs ar 60- bedrīšu audu tipēšanas platēm. Eļļas, eosīna un formalīna rezistents.</t>
  </si>
  <si>
    <t>Parauga plūsmas sadalītājs, parauga plūsmas sadalītājs ar 6 adatām, saderīgs ar 36-, 60-, 72-, 96- bedrīšu audu tipēšanas platēm. Eļļas, eosīna un formalīna rezistents.</t>
  </si>
  <si>
    <t>Dispensers, paredzēts parauga padevei no pudeles, Stikla u keramisks mehānisms, augsta ķīmikāliju rezistence, autoklāvējams (121oC), pilnībā rotējošs ap pudeles kaklu, lai nodrošinātu aptimālu pozīciju, tieši saderīgs ar 45mm pudeli, komplektā 3 izmēru pudles adapteri (25mm, 32 mm, 40 mm). Padeves tilpums 0.2-1 ml</t>
  </si>
  <si>
    <t>Trauks fēču savākšanai, sterils, ar karotīti, kura sniedzas līdz trauka apakšai, ar etiķeti, 25 ml</t>
  </si>
  <si>
    <t>Genomiskās DNS izdalīšanas komplekts - FlexiGene DNAkomplekts asinīm (250)</t>
  </si>
  <si>
    <t>DNS izdalīšanas komplekts paredzēts DNS izdalīšanai no cilvēka asinīm, audiem, baktērijām.Komplekts paredzēts 250 izdalīšanām. Tam jāsatur visi nepieciešamie buferi un reaģenti. Tipiskam genoma iznākumam jābūt 200 mkl. DNS jābūt pielietojamam gēla elektroforēzei.</t>
  </si>
  <si>
    <t>Paredzēts DNS izdalīšanai no asinīm, audiem, baktērijām.Komplekts paredzēts 250 izdalīšanām. Tam jāsatur visi nepieciešamie buferi un reaģenti. Tehnoloģijai jābalstās uz minicentrifugēšanas kolonnu principa.Tipiskam genoma iznākumam jābūt 200 mkl. DNS jābūt pielietojamam gēla elektroforēzei.</t>
  </si>
  <si>
    <t xml:space="preserve">Bakteriālā DNS izdalīšanas komplekts
• 250 DNeasy Mini Spin Columns, 
• Proteināze K, 
• Buferi
• Savācējtrauki. Paredzēts gram pozitīvo baktēriju izdalīšanai. </t>
  </si>
  <si>
    <t>Genomiskās RNS izdalīšanas komlekts RNA Min Elute</t>
  </si>
  <si>
    <t>Paredzēts RNS izdalīšanai no asinīm, audiem, baktērijām.Komplekts paredzēts 250 izdalīšanām. Tam jāsatur visi nepieciešamie buferi un reaģenti. Tehnoloģijai jābalstās uz minicentrifugēšanas kolonnu principa.Tipiskam genoma iznākumam jābūt 200 mkl. RNS jābūt pielietojamam gēla elektroforēzei un darbam ar PCR - Rotor-Gene Q iekārtu</t>
  </si>
  <si>
    <t>Genomiskās DNS izdalīšanas komplekts no fēcēm - DNA Stool Mini komplekts</t>
  </si>
  <si>
    <t>Paredzēts baktēriju izdalīšanai no fēcēm.Komplekts paredzēts 50 izdalīšanām.</t>
  </si>
  <si>
    <t>TopTag master Mix komplekts 250 vien.</t>
  </si>
  <si>
    <t>Top Taq polimerāze 1000U</t>
  </si>
  <si>
    <t>Komplektā
• 4 x 250 vienības TopTaq DNS polimerāze (proprietary recombinant polymerase isolated from a thermophilic eubacterium), 
• 10x PĶR buferis (satur 15 mM MgCl2), 
• 10x CoralLoad koncentrāts, 
• 5x Q-Solution, 
• 25 mM MgCl2
No viena ražotāja j ar TopTag master Mix. Nepieciešams PĶR licence</t>
  </si>
  <si>
    <t>Taq DNA Polimerase 1000U</t>
  </si>
  <si>
    <t xml:space="preserve"> PCR reakcijai nepieciešamais polimenrāzes maisījums.Taq polimerāzes koncentrācija  5U/mkl. Iepakojums 4 x 250gab.Nepieciešams PĶR licence</t>
  </si>
  <si>
    <t>Praimeri</t>
  </si>
  <si>
    <t>Praimeri ar bāzes pāru skaitu 10 000,standarta sintēzes skalu 50 nanometri. Liofilinizēti, tīrības pakāpi - BioRP( bioloģiskā apgrieztās fāzes attīrīšana).Derīgi PĶR. Nepieciešams PĶR licence.Sekvence tiks precizēta pasūtot preci.Piegādes vienība bp.</t>
  </si>
  <si>
    <t>DNS 50bp garuma marķieri</t>
  </si>
  <si>
    <t>DNS 100 bp garuma marķieri</t>
  </si>
  <si>
    <t>Reālā laika PCR zondes</t>
  </si>
  <si>
    <t xml:space="preserve">dNTP 10mMol </t>
  </si>
  <si>
    <t>dNTP maisījums, kas izšķīdināts ūdenī, pH = 7,5, PCR grade, maisījums satur 10 mM dATP, 10 mM dCTP, 10 mmM dGTP un 10 mM dTTP.Iepakojumā: 1 x 200 µl.Nepieciešams PĶR licence</t>
  </si>
  <si>
    <t>dNTP 100mMol</t>
  </si>
  <si>
    <t>dNTP maisījums, kas izšķīdināts ūdenī, pH = 7,5, PCR grade, komplekts satur 100 mM dATP, 100 mM dCTP, 100 mmM dGTP un 100 mM dTTP, katru savā stobriņā.  Iepakojumā: 4 x 100 µl.Nepieciešams PĶR licence</t>
  </si>
  <si>
    <t>Agaroze</t>
  </si>
  <si>
    <t>Restriktāze eco 471 ar buferi</t>
  </si>
  <si>
    <t>Paredzēts PĶR. Iepakojumā 4000 vienības ar koncentrāciju 10U/mkl.Nepieciešams PĶR licence</t>
  </si>
  <si>
    <t>SyberSafe gēla krāsa 400mkl</t>
  </si>
  <si>
    <t>Paredzēts PĶRNepieciešams PĶR licence</t>
  </si>
  <si>
    <t>Isopropanols 100% 500ml</t>
  </si>
  <si>
    <t>Paredzēts PĶR</t>
  </si>
  <si>
    <t>Lizocims</t>
  </si>
  <si>
    <t>Triton škīdums</t>
  </si>
  <si>
    <t>Sintēzes skala 50 nMol, liofizilētas, tīrības pakāpe HPLC vai ekvivalenta, piegādes vienība 1 gabals, sekvences tiks precizētas pasūtot preci, ar FAM, HEX, JOE, ROX, TAMRA, BHQ1, BHQ2 u.c .Nepieciešams PĶR licence</t>
  </si>
  <si>
    <r>
      <t>Paredzēts PĶR.</t>
    </r>
    <r>
      <rPr>
        <sz val="10"/>
        <color indexed="10"/>
        <rFont val="Times New Roman"/>
        <family val="1"/>
        <charset val="186"/>
      </rPr>
      <t xml:space="preserve"> </t>
    </r>
    <r>
      <rPr>
        <sz val="10"/>
        <rFont val="Times New Roman"/>
        <family val="1"/>
        <charset val="186"/>
      </rPr>
      <t>Nepieciešams PĶR sertifikāts. No viena ražotāja ar Top Taq polimerāzi. 1x250 vien.</t>
    </r>
  </si>
  <si>
    <t>50 bp garuma marķieris ir jābūt pielietojumam agarozes  gēla elektroforēzei.Svītru veidā ir jāvizualizē 50,40,30,20 un 10 bp. Komplektā jābūt krāsai un dejonizētam ūdenim.Nepieciešams PĶR licence. 500 aplikācijām.</t>
  </si>
  <si>
    <t>100 bp garuma marķieris ir jābūt pielietojumam agarozes  gēla elektroforēzei.Svītru veidā ir jāvizualizē 3000,2000,2500,1200,1000,900,800,700,600,500,400,300,200 un 100 bp. References svītras 1000 un 500 bp.. Komplektā jābūt krāsai un dejonizētam ūdenim.Nepieciešams PĶR licence. 500 aplikācijām.</t>
  </si>
  <si>
    <t>Paredzēts PĶR. Nepieciešams PĶR licence. 1x1000 mL</t>
  </si>
  <si>
    <t>Tris Borat EDTA  buferis, (molecular biology grade)</t>
  </si>
  <si>
    <t>Paredzēts pneimokoku tipēšanai ar PĶR. 1x5g</t>
  </si>
  <si>
    <t>Paredzēts pneimokoku tipēšanai ar PĶR. 1x100mL</t>
  </si>
  <si>
    <t>Iepakojumā 500gr, EEO&lt; 0,13, Gēla veidošanās punkt 36°C±1,5°C 1,5% gēlam, kušanas punkts  88°C±1,5°C 1,5% gēlam,mitrums 10%,gēla stiprums &gt;1200g/cm2 (1% gēlam), nukleāzes un proteāzes brīvs</t>
  </si>
  <si>
    <t>Reaģenti Elisa metodei</t>
  </si>
  <si>
    <t>Acetilacetons</t>
  </si>
  <si>
    <t>Perhlorskābe</t>
  </si>
  <si>
    <t>Ūdens attīrīts</t>
  </si>
  <si>
    <t>Immersijas eļļa mikroskopijai,  blīvums 1,025 gr/ml, 1000 ml</t>
  </si>
  <si>
    <t>Dietilēteris fasēts tumšā hermētiskā traukā, tilpums 1000 ml</t>
  </si>
  <si>
    <t>Ķīmiski tīrs, 300 ml</t>
  </si>
  <si>
    <t>Ķīmiski tīrs, 300g</t>
  </si>
  <si>
    <t>Ķīmiski tīrs, 300 g</t>
  </si>
  <si>
    <t>500 ml</t>
  </si>
  <si>
    <t>Reaģentu tīrības ūdens, 1000 ml</t>
  </si>
  <si>
    <t>Fosfāta bufera koncentrāts, 1000 ml</t>
  </si>
  <si>
    <t>Plastmasa -  mikroreakcijas trauciņi, statīvi, kameras</t>
  </si>
  <si>
    <t>Mēģene PP, nesterila, 55x12 mm, tilpums 3,5 ml (1000 gab.)</t>
  </si>
  <si>
    <t>Pastēra pipete nesterila, tilpums 2,0 ml, graduēta, ne īsāka kā 150 mm gara, pipetes gals koniski sašaurināts</t>
  </si>
  <si>
    <t>Pastēra pipete nesterila, tilpums 3,5 ml, graduēta, ne īsāka kā 150 mm gara, piliena tilpums 30 - 45 µl, pipetes gals koniski sašaurināts</t>
  </si>
  <si>
    <t>Kolumbijas buljons</t>
  </si>
  <si>
    <t>Atsauce uz informātīvo materiālu</t>
  </si>
  <si>
    <t>Monoklonālie reaģenti primārai asins grupu un apakšgrupu noteikšanai (piedāvāt visu daļu kopā)</t>
  </si>
  <si>
    <t>Tehniskā un finanšu piedāvājuma forma</t>
  </si>
  <si>
    <t>summa kopā, eur</t>
  </si>
  <si>
    <t>Pudeles pagatavojumu medikamentu iepildīšanai</t>
  </si>
  <si>
    <t>Plastmasas pudele ar skrūvējamu korķi</t>
  </si>
  <si>
    <t>Plastmasas ziežu trauki ar platu kakliņu</t>
  </si>
  <si>
    <t>Stikla pudeles</t>
  </si>
  <si>
    <t>Tilpums 500 ml, ar 50 ml  graduāciju</t>
  </si>
  <si>
    <t>Tilpums 250 ml, ar 50 ml  graduāciju</t>
  </si>
  <si>
    <t>Tilpums 100 ml, ar 50 ml  graduāciju</t>
  </si>
  <si>
    <t>Tilpums 500 ml, pudeles kakla iekšējais diametrs 17 mm, autoklāvējami temperatūrā līdz  +140 grādiem pēc Celsija</t>
  </si>
  <si>
    <t>Barotnes enterobaktēriju audzēšanai un diagnostikai (piedāvāt visu daļu kopā)</t>
  </si>
  <si>
    <t>DNS/RNS izdalīšanas komplekti un reaģenti  molekulāri bioloģiskajiem izmklējumiem ( piedāvāt visu daļu kopā)</t>
  </si>
  <si>
    <t>Summa, eur bez PVN</t>
  </si>
  <si>
    <t>Skaits (plānotais apjoms) 36 mēn</t>
  </si>
  <si>
    <t>1.1</t>
  </si>
  <si>
    <t>1.2</t>
  </si>
  <si>
    <t>1.3</t>
  </si>
  <si>
    <t>1.4</t>
  </si>
  <si>
    <t>1.5</t>
  </si>
  <si>
    <t>2.1</t>
  </si>
  <si>
    <t>2.2</t>
  </si>
  <si>
    <t>3.1</t>
  </si>
  <si>
    <t>3.2</t>
  </si>
  <si>
    <t>3.3</t>
  </si>
  <si>
    <t>3.4</t>
  </si>
  <si>
    <t>3.5</t>
  </si>
  <si>
    <t>3.6</t>
  </si>
  <si>
    <t>3.7</t>
  </si>
  <si>
    <t>3.8</t>
  </si>
  <si>
    <t>3.9</t>
  </si>
  <si>
    <t>3.10</t>
  </si>
  <si>
    <t>5.1</t>
  </si>
  <si>
    <t>5.2</t>
  </si>
  <si>
    <t>6.1</t>
  </si>
  <si>
    <t>6.2</t>
  </si>
  <si>
    <t>7.1</t>
  </si>
  <si>
    <t>7.2</t>
  </si>
  <si>
    <t>8.1</t>
  </si>
  <si>
    <t>8.2</t>
  </si>
  <si>
    <t>9.1</t>
  </si>
  <si>
    <t>9.2</t>
  </si>
  <si>
    <t>9.3</t>
  </si>
  <si>
    <t>9.4</t>
  </si>
  <si>
    <t>9.5</t>
  </si>
  <si>
    <t>9.6</t>
  </si>
  <si>
    <t>9.7</t>
  </si>
  <si>
    <t>9.8</t>
  </si>
  <si>
    <t>10.1</t>
  </si>
  <si>
    <t>10.2</t>
  </si>
  <si>
    <t>10.3</t>
  </si>
  <si>
    <t>10.4</t>
  </si>
  <si>
    <t>10.5</t>
  </si>
  <si>
    <t>10.6</t>
  </si>
  <si>
    <t>10.7</t>
  </si>
  <si>
    <t>10.8</t>
  </si>
  <si>
    <t>10.9</t>
  </si>
  <si>
    <t>10.10</t>
  </si>
  <si>
    <t>10.11</t>
  </si>
  <si>
    <t>10.12</t>
  </si>
  <si>
    <t>10.13</t>
  </si>
  <si>
    <t>11.1</t>
  </si>
  <si>
    <t>11.2</t>
  </si>
  <si>
    <t>11.3</t>
  </si>
  <si>
    <t>11.4</t>
  </si>
  <si>
    <t>11.5</t>
  </si>
  <si>
    <t>11.6</t>
  </si>
  <si>
    <t>12.1</t>
  </si>
  <si>
    <t>12.2</t>
  </si>
  <si>
    <t>12.3</t>
  </si>
  <si>
    <t>12.4</t>
  </si>
  <si>
    <t>12.5</t>
  </si>
  <si>
    <t>12.6</t>
  </si>
  <si>
    <t>13.1</t>
  </si>
  <si>
    <t>13.2</t>
  </si>
  <si>
    <t>14.1</t>
  </si>
  <si>
    <t>14.2</t>
  </si>
  <si>
    <t>15.1</t>
  </si>
  <si>
    <t>15.2</t>
  </si>
  <si>
    <t>15.3</t>
  </si>
  <si>
    <t>15.4</t>
  </si>
  <si>
    <t>15.5</t>
  </si>
  <si>
    <t>16.1</t>
  </si>
  <si>
    <t>16.2</t>
  </si>
  <si>
    <t>16.3</t>
  </si>
  <si>
    <t>16.4</t>
  </si>
  <si>
    <t>17.1</t>
  </si>
  <si>
    <t>17.2</t>
  </si>
  <si>
    <t>17.3</t>
  </si>
  <si>
    <t>17.4</t>
  </si>
  <si>
    <t>18.1</t>
  </si>
  <si>
    <t>18.2</t>
  </si>
  <si>
    <t>18.3</t>
  </si>
  <si>
    <t>18.4</t>
  </si>
  <si>
    <t>18.5</t>
  </si>
  <si>
    <t>18.6</t>
  </si>
  <si>
    <t>18.7</t>
  </si>
  <si>
    <t>19.1</t>
  </si>
  <si>
    <t>19.2</t>
  </si>
  <si>
    <t>19.3</t>
  </si>
  <si>
    <t>20.1</t>
  </si>
  <si>
    <t>20.2</t>
  </si>
  <si>
    <t>22.1</t>
  </si>
  <si>
    <t>22.2</t>
  </si>
  <si>
    <t>23.1</t>
  </si>
  <si>
    <t>23.2</t>
  </si>
  <si>
    <t>24.1</t>
  </si>
  <si>
    <t>24.2</t>
  </si>
  <si>
    <t>25.1</t>
  </si>
  <si>
    <t>25.2</t>
  </si>
  <si>
    <t>25.3</t>
  </si>
  <si>
    <t>25.4</t>
  </si>
  <si>
    <t>25.5</t>
  </si>
  <si>
    <t>26.1</t>
  </si>
  <si>
    <t>26.2</t>
  </si>
  <si>
    <t>26.3</t>
  </si>
  <si>
    <t>27.1</t>
  </si>
  <si>
    <t>27.2</t>
  </si>
  <si>
    <t>27.3</t>
  </si>
  <si>
    <t>28.1</t>
  </si>
  <si>
    <t>28.2</t>
  </si>
  <si>
    <t>28.3</t>
  </si>
  <si>
    <t>29.1</t>
  </si>
  <si>
    <t>29.2</t>
  </si>
  <si>
    <t>29.3</t>
  </si>
  <si>
    <t>29.4</t>
  </si>
  <si>
    <t>29.5</t>
  </si>
  <si>
    <t>29.6</t>
  </si>
  <si>
    <t>29.7</t>
  </si>
  <si>
    <t>29.8</t>
  </si>
  <si>
    <t>29.9</t>
  </si>
  <si>
    <t>29.10</t>
  </si>
  <si>
    <t>29.11</t>
  </si>
  <si>
    <t>29.12</t>
  </si>
  <si>
    <t>29.13</t>
  </si>
  <si>
    <t>29.14</t>
  </si>
  <si>
    <t>29.15</t>
  </si>
  <si>
    <t>29.16</t>
  </si>
  <si>
    <t>30.1</t>
  </si>
  <si>
    <t>30.2</t>
  </si>
  <si>
    <t>30.3</t>
  </si>
  <si>
    <t>30.4</t>
  </si>
  <si>
    <t>Smadzeņu sirds (Brain Heart) infūza buljons</t>
  </si>
  <si>
    <t>Smadzeņu sirds (Brain Heart) infūza agars</t>
  </si>
  <si>
    <r>
      <t xml:space="preserve">Kanamycin 1 </t>
    </r>
    <r>
      <rPr>
        <sz val="10"/>
        <rFont val="Calibri"/>
        <family val="2"/>
        <charset val="186"/>
      </rPr>
      <t>µ</t>
    </r>
    <r>
      <rPr>
        <sz val="10"/>
        <rFont val="Times New Roman"/>
        <family val="1"/>
        <charset val="186"/>
      </rPr>
      <t>g</t>
    </r>
  </si>
  <si>
    <r>
      <t>Colistin10</t>
    </r>
    <r>
      <rPr>
        <sz val="10"/>
        <rFont val="Calibri"/>
        <family val="2"/>
        <charset val="186"/>
      </rPr>
      <t>µ</t>
    </r>
    <r>
      <rPr>
        <sz val="10"/>
        <rFont val="Times New Roman"/>
        <family val="1"/>
        <charset val="186"/>
      </rPr>
      <t>g</t>
    </r>
  </si>
  <si>
    <r>
      <t>Vancomycin 5</t>
    </r>
    <r>
      <rPr>
        <sz val="10"/>
        <rFont val="Calibri"/>
        <family val="2"/>
        <charset val="186"/>
      </rPr>
      <t>µg</t>
    </r>
  </si>
  <si>
    <t xml:space="preserve">Immūnhromatogrāfijasekspres tests S.pneumoniae noteikšanai urīna paraugos </t>
  </si>
  <si>
    <t>Diski  M. catarrhalis noteikšanai</t>
  </si>
  <si>
    <t>31.1</t>
  </si>
  <si>
    <t>31.2</t>
  </si>
  <si>
    <t>32.1</t>
  </si>
  <si>
    <t>32.2</t>
  </si>
  <si>
    <t>33.1</t>
  </si>
  <si>
    <t>33.2</t>
  </si>
  <si>
    <t>33.3</t>
  </si>
  <si>
    <t>33.4</t>
  </si>
  <si>
    <t>33.5</t>
  </si>
  <si>
    <t>33.6</t>
  </si>
  <si>
    <t>33.7</t>
  </si>
  <si>
    <t>34.1</t>
  </si>
  <si>
    <t>34.2</t>
  </si>
  <si>
    <t>34.3</t>
  </si>
  <si>
    <t>34.4</t>
  </si>
  <si>
    <t>34.5</t>
  </si>
  <si>
    <t>34.6</t>
  </si>
  <si>
    <t>34.7</t>
  </si>
  <si>
    <t>34.8</t>
  </si>
  <si>
    <t>34.9</t>
  </si>
  <si>
    <t>34.10</t>
  </si>
  <si>
    <t>34.11</t>
  </si>
  <si>
    <t>34.12</t>
  </si>
  <si>
    <t>34.13</t>
  </si>
  <si>
    <t>34.14</t>
  </si>
  <si>
    <t>34.15</t>
  </si>
  <si>
    <t>34.16</t>
  </si>
  <si>
    <t>34.17</t>
  </si>
  <si>
    <t>34.18</t>
  </si>
  <si>
    <t>34.19</t>
  </si>
  <si>
    <t>34.20</t>
  </si>
  <si>
    <t>35.1</t>
  </si>
  <si>
    <t>35.2</t>
  </si>
  <si>
    <t>35.3</t>
  </si>
  <si>
    <t>35.4</t>
  </si>
  <si>
    <t>36.1</t>
  </si>
  <si>
    <t>36.2</t>
  </si>
  <si>
    <t>36.3</t>
  </si>
  <si>
    <t>36.4</t>
  </si>
  <si>
    <t>37.1</t>
  </si>
  <si>
    <t>37.2</t>
  </si>
  <si>
    <t>37.3</t>
  </si>
  <si>
    <t>37.4</t>
  </si>
  <si>
    <t>37.5</t>
  </si>
  <si>
    <t>37.6</t>
  </si>
  <si>
    <t>37.7</t>
  </si>
  <si>
    <t>37.8</t>
  </si>
  <si>
    <t>37.9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</si>
  <si>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</si>
  <si>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</si>
  <si>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</si>
  <si>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</si>
  <si>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</si>
  <si>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</si>
  <si>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</si>
  <si>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</si>
  <si>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</si>
  <si>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</si>
  <si>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</si>
  <si>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</si>
  <si>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</si>
  <si>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</si>
  <si>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</si>
  <si>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</si>
  <si>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</si>
  <si>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</si>
  <si>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</si>
  <si>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</si>
  <si>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</si>
  <si>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</si>
  <si>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38.1</t>
  </si>
  <si>
    <t>38.2</t>
  </si>
  <si>
    <t>38.3</t>
  </si>
  <si>
    <t>38.4</t>
  </si>
  <si>
    <t>38.5</t>
  </si>
  <si>
    <t>39.1</t>
  </si>
  <si>
    <t>39.2</t>
  </si>
  <si>
    <t>39.3</t>
  </si>
  <si>
    <t>39.4</t>
  </si>
  <si>
    <t>39.5</t>
  </si>
  <si>
    <t>40.1</t>
  </si>
  <si>
    <t>40.2</t>
  </si>
  <si>
    <t>40.3</t>
  </si>
  <si>
    <t>40.4</t>
  </si>
  <si>
    <t>40.5</t>
  </si>
  <si>
    <t>41.1</t>
  </si>
  <si>
    <t>41.2</t>
  </si>
  <si>
    <t>41.3</t>
  </si>
  <si>
    <t>41.4</t>
  </si>
  <si>
    <t>41.5</t>
  </si>
  <si>
    <t>42.1</t>
  </si>
  <si>
    <t>42.2</t>
  </si>
  <si>
    <t>42.3</t>
  </si>
  <si>
    <t>42.4</t>
  </si>
  <si>
    <t>44.1</t>
  </si>
  <si>
    <t>44.2</t>
  </si>
  <si>
    <t>45.1</t>
  </si>
  <si>
    <t>45.2</t>
  </si>
  <si>
    <t>45.3</t>
  </si>
  <si>
    <t>46.1</t>
  </si>
  <si>
    <t>46.2</t>
  </si>
  <si>
    <t>46.3</t>
  </si>
  <si>
    <t>46.4</t>
  </si>
  <si>
    <t>47.1</t>
  </si>
  <si>
    <t>47.2</t>
  </si>
  <si>
    <t>47.3</t>
  </si>
  <si>
    <t>47.4</t>
  </si>
  <si>
    <t>48.1</t>
  </si>
  <si>
    <t>48.2</t>
  </si>
  <si>
    <t>48.3</t>
  </si>
  <si>
    <t>48.4</t>
  </si>
  <si>
    <t>49.1</t>
  </si>
  <si>
    <t>50.1</t>
  </si>
  <si>
    <t>51.1</t>
  </si>
  <si>
    <t>51.2</t>
  </si>
  <si>
    <t>51.3</t>
  </si>
  <si>
    <t>52.1</t>
  </si>
  <si>
    <t>52.2</t>
  </si>
  <si>
    <t>52.3</t>
  </si>
  <si>
    <t>52.4</t>
  </si>
  <si>
    <t>52.5</t>
  </si>
  <si>
    <t>53.1</t>
  </si>
  <si>
    <t>53.2</t>
  </si>
  <si>
    <t>53.3</t>
  </si>
  <si>
    <t>54.1</t>
  </si>
  <si>
    <t>54.2</t>
  </si>
  <si>
    <t>54.3</t>
  </si>
  <si>
    <t>55.1</t>
  </si>
  <si>
    <t>55.2</t>
  </si>
  <si>
    <t>55.3</t>
  </si>
  <si>
    <t>55.4</t>
  </si>
  <si>
    <t>55.5</t>
  </si>
  <si>
    <t>55.6</t>
  </si>
  <si>
    <t>55.7</t>
  </si>
  <si>
    <t>55.8</t>
  </si>
  <si>
    <t>55.9</t>
  </si>
  <si>
    <t>56.1</t>
  </si>
  <si>
    <t xml:space="preserve">2.6.Aprakstiet/iesniedziet demonstrācijas  versiju preanalītikas kvalitātes pārbaudes programmai un iesniedziet vismaz  3 atsauksmes no ES dalībvalstīm, tajā skaitā 1 no Rietumeiropas  un 1 no Skandināvijas reģionu  slimnīcām, kurās ražotājs ir veicis preanalītikas kvalitātes pārbaudi. Lūdzu iesniegt kontaktpersonu informāciju  no šīm iestādēm.
2.7. Sterili – atbilst  EN ISO 11137  standartu prasībām  par medicīnas ierīču sterilizāciju. (SAL – Sterility Assurance Level vismaz-10ˉ6 vai labāk. Pievienot sertifikātu.
2.8. Vienreizlietojami
2.9. Ar precīzi dozētu vakuumu
2.10.  Stabils  uz horizontālas virsmas
2.11. Aizbāznis veidots tā, lai novērstu (minimizētu) risku personālam saskarties ar asinīm un to izšļakstīšanās atverot stobriņu - pievienot apstiprinājumu (klīniskos pētījumus).
2.12. Papīra uzlīme uzrakstiem
2.13. Lietošanas instrukcija uz katra atsevišķā iepakojuma
2.14. Starptautiskais krāsu kodējums saskaņā ar ISO 6710 standartu prasībām
2.15. CE marķējums saskaņā ar direktīvu IVDD 98/79/EC. </t>
  </si>
  <si>
    <t>1.Vispārīgās prasības stobriņiem
1.1.Sistēma sastāv no vienreizējas lietošanas  adatas, vakuuma stobriņa un adatas un stobriņa  turētāja.  Piedāvāt visas apakšpozīcijas no viena ražotāja. Tehniskajam piedāvājumam pievienot ražotāja izdotus bukletus vai izdruku no mājas lapas, kas apliecina atbilstību visām tehniskajām prasībām.
2.Papildus prasības: 
2.1.Iesniegt klīniskos pierādījumus ietekmei uz  hormoniem, vispārējās bioķīmijas, hematoloģijas un  koaguloģijas analītiem.
2.2. Iesniegt informāciju, ar kuriem instrumentu ražotājiem sadarbojaties. 
2.3. Iesniegt 3 atsauksmes no ES dalībvalstu  slimnīcām, tajā skaitā vienu no Rietumeiropas  un vienu no Skandināvijas reģionu  slimnīcām, kas ir lietojušas prasītos produktus pēdējo 3 gadu laikā. Lūdzu iesniegt kontaktpersonu informāciju  no šīm iestādēm.
2.4. Piegādātājam  jāveic slimnīcas preanalītikas kvalitātes pārbaude 1 (vienu) reizi gadā.
2.5. Pārbaudi veic apmācīts personāls.</t>
  </si>
  <si>
    <t>3.Vispārīgās prasības adatām
3.1.Sterilas - atbilst  EN ISO 11137 standartu prasībām par medicīnas ierīču sterilizāciju. (SAL – Sterility Assurance Level  vismaz  10ֿ 6 vai labāk. Pievienot sertifikātu.
3.2. Starptautiskais krāsu kodējums saskaņā ar ISO 6009 standartu prasībām
3.3. CE marķējums saskaņā ar direktīvu 93/42/EC</t>
  </si>
  <si>
    <t>Luer tipa adapteris</t>
  </si>
  <si>
    <t>57.1</t>
  </si>
  <si>
    <t>58.1</t>
  </si>
  <si>
    <t>58.2</t>
  </si>
  <si>
    <t>58.3</t>
  </si>
  <si>
    <t>59.1</t>
  </si>
  <si>
    <t>59.2</t>
  </si>
  <si>
    <t>60.1</t>
  </si>
  <si>
    <t>60.2</t>
  </si>
  <si>
    <t>61.1</t>
  </si>
  <si>
    <t>61.2</t>
  </si>
  <si>
    <t>61.3</t>
  </si>
  <si>
    <t>61.4</t>
  </si>
  <si>
    <t>61.5</t>
  </si>
  <si>
    <t>61.6</t>
  </si>
  <si>
    <t>61.7</t>
  </si>
  <si>
    <t>62.1</t>
  </si>
  <si>
    <t>62.2</t>
  </si>
  <si>
    <t>62.3</t>
  </si>
  <si>
    <t>62.4</t>
  </si>
  <si>
    <t>62.5</t>
  </si>
  <si>
    <t>62.6</t>
  </si>
  <si>
    <t>62.7</t>
  </si>
  <si>
    <t>62.8</t>
  </si>
  <si>
    <t>62.9</t>
  </si>
  <si>
    <t>63.1</t>
  </si>
  <si>
    <t>Izmērs 400 x 780 mm, autoklavējams pie 121 grādiem pēc celsija, ar brīdinājuma zīmi par bioloģisko materiālu, indikatora plāksteris, iepakojums 1 x 500</t>
  </si>
  <si>
    <t>Izmērs 600 x 780 mm, autoklavējams pie 121 grādiem pēc celsija, ar brīdinājuma zīmi par bioloģisko materiālu, indikatora plāksteris, iepakojums 1 x 500</t>
  </si>
  <si>
    <t>Izmērs 300 x 500 mm autoklavējams, pie 121 grādiem pēc celsija, ar brīdinājuma zīmi par bioloģisko materiālu, indikatora plāksteris, iepakojums 1 x 500</t>
  </si>
  <si>
    <t>Izmērs 200 x 300 mm, autoklavējams pie 121 grādiem pēc celsija, ar brīdinājuma zīmi par bioloģisko materiālu, indikatora plāksteris, iepakojums 1 x 100</t>
  </si>
  <si>
    <t>Izmērs 200 x 300 mm, autoklavējams pie 121 grādiem pēc celsijka, ar brīdinājuma zīmi par bioloģisko materiālu, indikatora plāksteris, no polipropilēna,iepakojums 1 x 100</t>
  </si>
  <si>
    <t>Utilizācijas konteiners</t>
  </si>
  <si>
    <t>Kaste 1 l, ar vāku un atsevišķi aiztaisāmu atveri vākā,  kā arī ar iespēju nodrošināt pagaidu noslēgšanas iespēju starp izmantošanas reizēm</t>
  </si>
  <si>
    <t>Kaste 3 l, ar vāku un atsevišķi aiztaisāmu atveri vākā, kā arī iespēja pagaidu slēgšana starp izmantošanas reizēm, kā arī gala, neatgriezeniska slēgšana, kad pilns</t>
  </si>
  <si>
    <t>Kaste 10 l, ar vāku, pagaidu slēgšana starp izmantošanas reizēm, kā arī gala, neatgriezeniska slēgšana, kad pilns</t>
  </si>
  <si>
    <t xml:space="preserve">Kaste 50 l, ar vāku </t>
  </si>
  <si>
    <t>63.2</t>
  </si>
  <si>
    <t>63.3</t>
  </si>
  <si>
    <t>63.4</t>
  </si>
  <si>
    <t>63.5</t>
  </si>
  <si>
    <t>63.6</t>
  </si>
  <si>
    <t>63.7</t>
  </si>
  <si>
    <t>63.8</t>
  </si>
  <si>
    <t>63.9</t>
  </si>
  <si>
    <t>64.1</t>
  </si>
  <si>
    <t>64.2</t>
  </si>
  <si>
    <t>64.3</t>
  </si>
  <si>
    <t>64.4</t>
  </si>
  <si>
    <t>64.5</t>
  </si>
  <si>
    <t>64.6</t>
  </si>
  <si>
    <t>64.7</t>
  </si>
  <si>
    <t>64.8</t>
  </si>
  <si>
    <t>65.1</t>
  </si>
  <si>
    <t>Mēģene</t>
  </si>
  <si>
    <t>65.2</t>
  </si>
  <si>
    <t>65.3</t>
  </si>
  <si>
    <t>65.4</t>
  </si>
  <si>
    <t>65.5</t>
  </si>
  <si>
    <t>65.6</t>
  </si>
  <si>
    <t>65.7</t>
  </si>
  <si>
    <t>65.8</t>
  </si>
  <si>
    <t>65.9</t>
  </si>
  <si>
    <t>Stobriņi. Mēģenes ar apaļu pamatni, PS, tilpums 5 ml, bez korķa. Augstums un diamrtrs 75 x 12mm. Paredzētas VITEK sistēmas reaktīviem. Iepakojums 4 x 500 gab</t>
  </si>
  <si>
    <t>Mēģenes ar apaļu pamatni, PS, 5ml, 75 -x 12mm, paredzēts mikrobioloģiskiem izmeklējumiem, savienojamas ar VITEK analizatoru. Fasējums 1 x 500 gab.</t>
  </si>
  <si>
    <r>
      <t>Reakcijas mēģenes ar konisku galu un aizskrūvējamu vāciņu, graduētas (50 ml) Fasējums 1 x 50gab. Augstums 114 mm, diametrs 28 mm. Izgatavotas no polipropilēna, mehāniski izturīgas, autoklavējami pie 121</t>
    </r>
    <r>
      <rPr>
        <vertAlign val="superscript"/>
        <sz val="10"/>
        <rFont val="Times New Roman"/>
        <family val="1"/>
        <charset val="186"/>
      </rPr>
      <t>o</t>
    </r>
    <r>
      <rPr>
        <sz val="10"/>
        <rFont val="Times New Roman"/>
        <family val="1"/>
        <charset val="204"/>
      </rPr>
      <t>C, var izmantot temp. līdz 100 – 110</t>
    </r>
    <r>
      <rPr>
        <vertAlign val="superscript"/>
        <sz val="10"/>
        <rFont val="Times New Roman"/>
        <family val="1"/>
        <charset val="186"/>
      </rPr>
      <t>o</t>
    </r>
    <r>
      <rPr>
        <sz val="10"/>
        <rFont val="Times New Roman"/>
        <family val="1"/>
        <charset val="204"/>
      </rPr>
      <t>C (īslaicīgi iztur līdz 120 – 140</t>
    </r>
    <r>
      <rPr>
        <vertAlign val="superscript"/>
        <sz val="10"/>
        <rFont val="Times New Roman"/>
        <family val="1"/>
        <charset val="186"/>
      </rPr>
      <t>o</t>
    </r>
    <r>
      <rPr>
        <sz val="10"/>
        <rFont val="Times New Roman"/>
        <family val="1"/>
        <charset val="204"/>
      </rPr>
      <t>C), izturīgi pret sāļu, skābju un sārmu šķīdumiem, ka arī alkoholiem, ēsteriem un ketoniem.</t>
    </r>
  </si>
  <si>
    <t>66.1</t>
  </si>
  <si>
    <t>66.2</t>
  </si>
  <si>
    <t>66.3</t>
  </si>
  <si>
    <t>66.4</t>
  </si>
  <si>
    <t>66.5</t>
  </si>
  <si>
    <t>66.6</t>
  </si>
  <si>
    <t>66.7</t>
  </si>
  <si>
    <t>66.8</t>
  </si>
  <si>
    <t>66.9</t>
  </si>
  <si>
    <t>67.1</t>
  </si>
  <si>
    <t>67.2</t>
  </si>
  <si>
    <t>67.3</t>
  </si>
  <si>
    <t>67.4</t>
  </si>
  <si>
    <t>68.1</t>
  </si>
  <si>
    <t>68.2</t>
  </si>
  <si>
    <t>68.3</t>
  </si>
  <si>
    <t>68.4</t>
  </si>
  <si>
    <t>EKK:</t>
  </si>
  <si>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</si>
  <si>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t xml:space="preserve">Paraksts: </t>
  </si>
  <si>
    <t>____________________________________________</t>
  </si>
  <si>
    <t xml:space="preserve">(Pretendenta paraksttiesīgā persona vai pilnvarotais pārstāvis) </t>
  </si>
  <si>
    <t>Kopā par 1.daļu, eur bez PVN</t>
  </si>
  <si>
    <t>Kopā par 2.daļu, eur bez PVN</t>
  </si>
  <si>
    <t>Kopā par 3.daļu, eur bez PVN</t>
  </si>
  <si>
    <t>Kopā par 4.daļu, eur bez PVN</t>
  </si>
  <si>
    <t>Kopā par 6.daļu, eur bez PVN</t>
  </si>
  <si>
    <t>Kopā par 7.daļu, eur bez PVN</t>
  </si>
  <si>
    <t>Kopā par 8.daļu, eur bez PVN</t>
  </si>
  <si>
    <t>Kopā par 9.daļu, eur bez PVN</t>
  </si>
  <si>
    <t>Kopā par 10.daļu, eur bez PVN</t>
  </si>
  <si>
    <t>Kopā par 11.daļu, eur bez PVN</t>
  </si>
  <si>
    <t>Kopā par 12.daļu, eur bez PVN</t>
  </si>
  <si>
    <t>Kopā par 13.daļu, eur bez PVN</t>
  </si>
  <si>
    <t>Kopā par 14.daļu, eur bez PVN</t>
  </si>
  <si>
    <t>Kopā par 15.daļu, eur bez PVN</t>
  </si>
  <si>
    <t>Kopā par 16.daļu, eur bez PVN</t>
  </si>
  <si>
    <t>Kopā par 17.daļu, eur bez PVN</t>
  </si>
  <si>
    <t>Kopā par 18.daļu, eur bez PVN</t>
  </si>
  <si>
    <t>Kopā par 19.daļu, eur bez PVN</t>
  </si>
  <si>
    <t>Kopā par 20.daļu, eur bez PVN</t>
  </si>
  <si>
    <t>Kopā par 21.daļu, eur bez PVN</t>
  </si>
  <si>
    <t>Kopā par 22.daļu, eur bez PVN</t>
  </si>
  <si>
    <t>Kopā par 23.daļu, eur bez PVN</t>
  </si>
  <si>
    <t>Kopā par 24.daļu, eur bez PVN</t>
  </si>
  <si>
    <t>Kopā par 25.daļu, eur bez PVN</t>
  </si>
  <si>
    <t>Kopā par 27.daļu, eur bez PVN</t>
  </si>
  <si>
    <t>Kopā par 28.daļu, eur bez PVN</t>
  </si>
  <si>
    <t>Kopā par 29.daļu, eur bez PVN</t>
  </si>
  <si>
    <t>Kopā par 30.daļu, eur bez PVN</t>
  </si>
  <si>
    <t>Kopā par 31.daļu, eur bez PVN</t>
  </si>
  <si>
    <t>Kopā par 32.daļu, eur bez PVN</t>
  </si>
  <si>
    <t>Kopā par 33.daļu, eur bez PVN</t>
  </si>
  <si>
    <t>Kopā par 34.daļu, eur bez PVN</t>
  </si>
  <si>
    <t>Kopā par 35.daļu, eur bez PVN</t>
  </si>
  <si>
    <t>Kopā par 36.daļu, eur bez PVN</t>
  </si>
  <si>
    <t>Kopā par 37.daļu, eur bez PVN</t>
  </si>
  <si>
    <t>Kopā par 38.daļu, eur bez PVN</t>
  </si>
  <si>
    <t>Kopā par 39.daļu, eur bez PVN</t>
  </si>
  <si>
    <t>Kopā par 40.daļu, eur bez PVN</t>
  </si>
  <si>
    <t>Kopā par 41.daļu, eur bez PVN</t>
  </si>
  <si>
    <t>Kopā par 42.daļu, eur bez PVN</t>
  </si>
  <si>
    <t>Kopā par 43.daļu, eur bez PVN</t>
  </si>
  <si>
    <t>Kopā par 44.daļu, eur bez PVN</t>
  </si>
  <si>
    <t>Kopā par 45.daļu, eur bez PVN</t>
  </si>
  <si>
    <t>Kopā par 46.daļu, eur bez PVN</t>
  </si>
  <si>
    <t>Kopā par 47.daļu, eur bez PVN</t>
  </si>
  <si>
    <t>Kopā par 48.daļu, eur bez PVN</t>
  </si>
  <si>
    <t>Kopā par 49.daļu, eur bez PVN</t>
  </si>
  <si>
    <t>Kopā par 50.daļu, eur bez PVN</t>
  </si>
  <si>
    <t>Kopā par 51.daļu, eur bez PVN</t>
  </si>
  <si>
    <t>Kopā par 52.daļu, eur bez PVN</t>
  </si>
  <si>
    <t>Kopā par 53.daļu, eur bez PVN</t>
  </si>
  <si>
    <t>Kopā par 54.daļu, eur bez PVN</t>
  </si>
  <si>
    <t>Kopā par 55.daļu, eur bez PVN</t>
  </si>
  <si>
    <t>Kopā par 56.daļu, eur bez PVN</t>
  </si>
  <si>
    <t>Kopā par 57.daļu, eur bez PVN</t>
  </si>
  <si>
    <t>Kopā par 58.daļu, eur bez PVN</t>
  </si>
  <si>
    <t>Kopā par 59.daļu, eur bez PVN</t>
  </si>
  <si>
    <t>Kopā par 60.daļu, eur bez PVN</t>
  </si>
  <si>
    <t>Kopā par 61.daļu, eur bez PVN</t>
  </si>
  <si>
    <t>Kopā par 62.daļu, eur bez PVN</t>
  </si>
  <si>
    <t>Kopā par 63.daļu, eur bez PVN</t>
  </si>
  <si>
    <t>Kopā par 64.daļu, eur bez PVN</t>
  </si>
  <si>
    <t>Kopā par 65.daļu, eur bez PVN</t>
  </si>
  <si>
    <t>Kopā par 66.daļu, eur bez PVN</t>
  </si>
  <si>
    <t>Kopā par 67.daļu, eur bez PVN</t>
  </si>
  <si>
    <t>Kopā par 68.daļu, eur bez PVN</t>
  </si>
  <si>
    <t>I.Slēgtās asins noņemšanas sistēmas</t>
  </si>
  <si>
    <t>Nr.p.k</t>
  </si>
  <si>
    <t>Daļas nosaukums</t>
  </si>
  <si>
    <t>Summa, eur ar PVN</t>
  </si>
  <si>
    <t>1. Fasējums 1 x 500g, 2. Smadzeņu sirds infūzs 3,5gr
Dzīvnieku audu peptiskās fermentācijas produkts 15,0gr
kazeīna pankreātiskās šķelšanas produkti 10,0gr
Nātrija hlorīds 5.0gr
Dekstroxe  2,0gr
Nātrija hidrogenfosfāts 2.5gr
Agars 15.0gr</t>
  </si>
  <si>
    <t>1. Fasējums 1 x 500g, 2. Smadzeņu sirds infūzs 3,5gr
Dzīvnieku audu peptiskās fermentācijas produkts 15,0gr
kazeīna pankreātiskās šķelšanas produkti 10,0gr
Nātrija hlorīds 5.0gr
Dekstroxe  2,0gr
Nātrija hidrogenfosfāts 2.5gr</t>
  </si>
  <si>
    <t>1. Fasējums 1 x 500g, 2.Sastāvs uz  1Litru barotnes:
Kazeīna pankreātiskās šķelšanās produkti 10.0g
Proteāzes peptons 10.0g
Dezoksiribonukleīnskābe 2.0g
Nātrija hlorīds 5.0g
Agars 15.0g
Metilēnzilais 0.05g</t>
  </si>
  <si>
    <t>Hrompeptons 16.1gr
Hromogēno vielu maisījums 1.3gr
Agars 15.0gr
QC 
E.cloaceae ATCC 13047
E.faecalis ATCC 29212
E.coli ATCC 25922
P.mirabilis ATCC 43071
S.aureus ATCC 25923
S.agalactica ATCC 12386</t>
  </si>
  <si>
    <t>Barotnes jutīgums 98.9%
Barotnes specifiskums 99.8% pēc 24 stundu inkubācijas
QC ar S.aureus  ATCC 43300, S.aureus ATCC 49476, 
S.aureus ATCC 25923</t>
  </si>
  <si>
    <t>Iepakojums: pulverveida bāze 47,7gr .Sastāvs uz 1 l barotnes:Agars 15,0gr, Peptons un rauga ekstrakts 10,2gr,Hloramfenikols 0,5gr, Hromogēnā piedeva 22,0g</t>
  </si>
  <si>
    <t>Iepakojums: pulverveida bāze 165g, piedeva 2g. Sastāvs uz 1 l barotnes:Agars 15,0gr, Peptons un rauga ekstrakts 17,0gr, Hromogēnā piedeva 1,0gr,  Piedeva 0,4g</t>
  </si>
  <si>
    <t>Iepakojums: pulverveida bāze 336,5g un piedeva 0,3g. Sastāvs uz 1 l barotnes:Agars 15,0gr, Peptons un rauga ekstrakts 20,0gr, Sāls 5,0gr. Hromogēnā piedeva 27,3gr, Piedeva 0,06gr.</t>
  </si>
  <si>
    <t>Iepakojums: pulverveida bāze 165g un piedeva 1,85g. Sastāvs uz 1 l barotnes: Agars 15,0gr, Peptons un rauga ekstrakts 17,0gr, Hromogēnā piedeva 1,0gr, Piedeva 0,57g</t>
  </si>
  <si>
    <t>Vispārīgās prasības</t>
  </si>
  <si>
    <r>
      <t xml:space="preserve">Vienreizējas lietošanas planšetes /biopalīnes/ (2 x 5welles) asins grupas  noteikšanai  </t>
    </r>
    <r>
      <rPr>
        <i/>
        <sz val="10"/>
        <rFont val="Times New Roman"/>
        <family val="1"/>
        <charset val="186"/>
      </rPr>
      <t>(Iepakojumā 100.gab.)</t>
    </r>
  </si>
  <si>
    <r>
      <t xml:space="preserve">Vienreizējas lietošanas lapstiņas 10 - 15 cm  asins grupas  noteikšanai </t>
    </r>
    <r>
      <rPr>
        <i/>
        <sz val="10"/>
        <rFont val="Times New Roman"/>
        <family val="1"/>
        <charset val="186"/>
      </rPr>
      <t xml:space="preserve">(Iepakojumā 500.gab.) </t>
    </r>
  </si>
  <si>
    <t>Preces kods*</t>
  </si>
  <si>
    <t>Cena 1 (vienai) vienībai EUR bez PVN</t>
  </si>
  <si>
    <t>Cena par 1 (vienu) iepakojumu EUR bez PVN</t>
  </si>
  <si>
    <t>Piedāvātās preces skaits iepakojumā</t>
  </si>
  <si>
    <t>1. Fasējums 1 x 500g, 2.Sastāvs uz 1L barotnes:
Kazeīna pankreātiskās šķelšanas produkti 12.0gr
Dzīvnieku audu peptiskās šķelšanas produkti 5.0gr
Rauga ekstrakts 3.0gr
Liellopu gaļas ekstrakts 3.0gr
Graudu ciete 1.0gr
Nātrija hlorīds 5.0gr 3. Viens ražotājs</t>
  </si>
  <si>
    <t>1. Fasējums 1 x 500g, 2.Sastāvs uz 1L barotnes:
Kazeīna pankreātiskās šķelšanas produkti 14.5gr
Sojas pupiņu papaīna hidrolizāts 5.0gr
Nātrija hlorīds 5.0gr
Augšanas faktori 1.5gr</t>
  </si>
  <si>
    <t>Koniski stobriņi araizskrūvējamu  vāciņu 10ml ,16 mm augšējais  diametrs, no polipropilēna, sterili</t>
  </si>
  <si>
    <t>Priekšmetstikli ar matētu galu marķēšanai, gludas malas, optiski dzidri, vienāds biezums, izmērs 76 x 26 x 1 mm, iepakojums 1 x 50</t>
  </si>
  <si>
    <t>56</t>
  </si>
  <si>
    <t>Katrai precei norādīt preces kodu (vai kataloga numuru).</t>
  </si>
  <si>
    <t>Apliecinājums par transportēšanas, uzglabāšanas un piegādes nosacījumu ievērošanu līdz Pircējam atbilstoši ražotāja noteiktajām prasībām un spēkā esošajiem normatīvajiem aktiem.</t>
  </si>
  <si>
    <t>Fasējums 1 x 10 slaidi. Aizvērts sterils stobriņš
Uzskrūvējams vāciņš
Vienā slaida pusē: Saburo gentamicīna hloramfenikola agars
Otrā slaida pusē: Saburo hloramfenikola aktidiona agars</t>
  </si>
  <si>
    <t>Vakuumstobri</t>
  </si>
  <si>
    <t>Kapilāro asiņu noņemšanas sistēma</t>
  </si>
  <si>
    <t>Urīna trauciņš</t>
  </si>
  <si>
    <t>Trauks</t>
  </si>
  <si>
    <t>1.</t>
  </si>
  <si>
    <t>2.</t>
  </si>
  <si>
    <t>3.</t>
  </si>
  <si>
    <t>4.</t>
  </si>
  <si>
    <t>Laboratoriju ķīmiski reaktīvi un vielas patomorfoloģiskiem izmeklējumiem (Patoloģijas institūtam)</t>
  </si>
  <si>
    <t xml:space="preserve">Reaģents, kas testēts un tādejādi atzīts par lietojamu histopatoloģijas nozarē; audu dehidratācija; 10L </t>
  </si>
  <si>
    <r>
      <t xml:space="preserve">Ksilola aizvietotājs </t>
    </r>
    <r>
      <rPr>
        <i/>
        <sz val="10"/>
        <rFont val="Times New Roman"/>
        <family val="1"/>
        <charset val="186"/>
      </rPr>
      <t>Ultra Clear</t>
    </r>
  </si>
  <si>
    <t xml:space="preserve">Reaģents, kas testēts un tādejādi atzīts par lietojamu histopatoloģijas nozarē; deparafinizācija; 20L </t>
  </si>
  <si>
    <t>40</t>
  </si>
  <si>
    <t>Formalīns</t>
  </si>
  <si>
    <t xml:space="preserve">37% formaldehīda šķīdums ūdenī, Tehniskas kvalitātes reaģents, kas testēts un tādejādi atzīts par lietojamu histopatoloģijas nozarē, Audu fiksācijai; 5 L </t>
  </si>
  <si>
    <t>kilograms</t>
  </si>
  <si>
    <t>10% formaldehīda šķīdums ūdenī, Buferēts, neitralizēts, tilpums 20 L ar vai bez krānua</t>
  </si>
  <si>
    <t>Šķīdums parafīna šķīdināšanai</t>
  </si>
  <si>
    <t>Šķīdums parafīna šķīdināšanai un elektrostatisko lādiņu noņemšanai, tilpums 100 ml, (Microm, Paragard vai analogs)</t>
  </si>
  <si>
    <t>Sālsskābe 35%</t>
  </si>
  <si>
    <t>36-38%; Histoķīmiskiem izmeklējumiem; 1000 ml; 5 gadu derīguma termiņš</t>
  </si>
  <si>
    <t>Etiķskābe</t>
  </si>
  <si>
    <t xml:space="preserve">99,8%, min,99%; Negaist,vielas maksimums 0,002%,Hlorīdi maksimums 0,0002%,Sulfāti maksimums 0,0002%,Fe maksimums 0,0001%, Histoķīmiskiem izmeklējumiem, 5 gadu derīguma termiņš, 1000 ml, </t>
  </si>
  <si>
    <t>Citronskābe</t>
  </si>
  <si>
    <t xml:space="preserve">Analītiski tīra, Histoķīmiskiem izmeklējumiem, 200 gr, </t>
  </si>
  <si>
    <t>Decalcificante rapido</t>
  </si>
  <si>
    <t>Adekvāta mijiedarbība ar audiem, Trepānbiopsiju atkaļķošanai,1000 ml,</t>
  </si>
  <si>
    <t>Fuksīns, skābais,</t>
  </si>
  <si>
    <t>Tīrs, Histoķīmiskiem izmeklējumiem,</t>
  </si>
  <si>
    <t>grami</t>
  </si>
  <si>
    <t>Fuksīns, bāzisks</t>
  </si>
  <si>
    <t>Analītiski tīrs, Histoķīmiskiem izmeklējumiem</t>
  </si>
  <si>
    <t>Kriostata mazgāšanas šķidrums</t>
  </si>
  <si>
    <t>Tissue Tek Paraclear ,Alifātiskie ogļūdeņraži un spirti, Komplicētas kriotomiskas laboratorijas tehnikas tīrīšanai, 125ml</t>
  </si>
  <si>
    <t>Kriotomijas izsmidzinātājs</t>
  </si>
  <si>
    <t>1,1,1,2 - Tetrafluoretāns, tilpums 150 ml</t>
  </si>
  <si>
    <t>Rezorcīns</t>
  </si>
  <si>
    <t>Kriotomijas vide</t>
  </si>
  <si>
    <t>Tissue Tek O,C,T, Savienojums 5483, inerti komponenti vairāk kā 85%, parafīni mazāk kā 5%, polovinilspirts mazāk kā 11%, Kriotomijai, 125ml</t>
  </si>
  <si>
    <t>Hlorālhidrāts</t>
  </si>
  <si>
    <t>Analītiski tīrs, Vismaz 99,5%,Histoķīmiskiem izmeklējumiem, 1kg</t>
  </si>
  <si>
    <t>Paraplasts Histowax</t>
  </si>
  <si>
    <t xml:space="preserve">Kušanas temperatūra 52-54°C, Audu procesēšana, 15kg, </t>
  </si>
  <si>
    <t>Paraplasts DiaWax</t>
  </si>
  <si>
    <t xml:space="preserve">Kušanas temperatūra 56-58°C, Audu bloku izveide, 12kg, </t>
  </si>
  <si>
    <t>Kaulu smadzeņu biopsiju dekalcinācijas šķīdums Osteodec</t>
  </si>
  <si>
    <t xml:space="preserve">Adekvāta mijiedarbība ar audiem, Kaulu vai kaļķi saturošu audu paraugu atkaļķošanai, </t>
  </si>
  <si>
    <t>Izopropanols</t>
  </si>
  <si>
    <t>99,5% 2-propanola,Analītiskas kvalitātes reaģents, kas testēts un tādejādi atzīts par lietojamu histopatoloģijas nozarē,Audu dehidratācijai, 25 L</t>
  </si>
  <si>
    <t>Metanols</t>
  </si>
  <si>
    <t>Analītiskas kvalitātes reaģents, kas testēts un tādejādi atzīts par lietojamu histopatoloģijas nozarē, 2,5L, Endogēnās peroksidāzes bloķēšanas šķīduma komponents,</t>
  </si>
  <si>
    <t>Eozīna nātrija sāls</t>
  </si>
  <si>
    <t>Adekvāts audu krāsojums, Patpmorfoloģisko pārskata preparātu krāsojums, 100g</t>
  </si>
  <si>
    <t>Eozīna kālija sāls</t>
  </si>
  <si>
    <t>Meijera (Mayer) hematoksilīns</t>
  </si>
  <si>
    <t xml:space="preserve">Adekvāts audu krāsojums,Patomorfoloģisko pārskata preparātu krāsojums, 1000 ml, </t>
  </si>
  <si>
    <t>60</t>
  </si>
  <si>
    <t>litri</t>
  </si>
  <si>
    <t>Hematoksilīns, pulveris</t>
  </si>
  <si>
    <t>Adekvāts audu krāsojums,Patomorfoloģisko pārskata preparātu krāsojums, 100 gr,</t>
  </si>
  <si>
    <t>FeCl3c6H2O</t>
  </si>
  <si>
    <t>Analītiski tīrs,Histoķīmiskiem izmeklējumiem,</t>
  </si>
  <si>
    <t>Dzeltenā asinssāls</t>
  </si>
  <si>
    <t>Kālija jodāts</t>
  </si>
  <si>
    <t>Minimāli 99,7%, Histoķīmiskiem izmeklējumiem,</t>
  </si>
  <si>
    <t>Laboratoriju krāsas patologanatomiskiem izmeklējumiem (Patoloģijas institūtam)</t>
  </si>
  <si>
    <t xml:space="preserve">Maijera (Mayer’s) hematoksilīns </t>
  </si>
  <si>
    <t>25</t>
  </si>
  <si>
    <t>Eozīna spirta šķīdums</t>
  </si>
  <si>
    <t>50</t>
  </si>
  <si>
    <t>20</t>
  </si>
  <si>
    <t xml:space="preserve">Adekvāts neitrālo mukopolisaharīdu krāsojums, Histoķīmiskā vizualizācija pēc PAS metodes, Kits (reaģentu komplekts ar lietošanas instrukciju latviešu valodā) 100 mikropreparātu apstrādei, kas satur reaģentus:  A) Joda skābi (Iodic acid) B) Shiff reaģentu, C) Sēra ūdens D) Harris hematoksilīnu, Derīguma termiņš vismaz 12 mēneši
</t>
  </si>
  <si>
    <t xml:space="preserve">Lietojams formalīnā fiksētu, paraplastā ieguldītu audu izmeklējumiem,Morfoloģiskā diagnostika,t,sk,nieru biopsiju izmeklējumi, Kits (reaģentu komplekts ar lietošanas instrukciju latviešu valodā) 100 mikropreparātu apstrādei, kas satur reaģentus:  A) Kālija permanganāta šķīdums B) Aktivizēšanas šķīdums C) Skābeņskābes šķīdums (Oxalic acid sol,) D) Dzelzs amonija sulfāta šķīdums E) Amonija sudraba šķīdums (Ammonium silver sol,) F) Neitrālais sarkanais šķīdums G) Toneru šķīdums H) Krāsas fiksācijas šķīdums I) Neitrāls sarkanais šķīdums, Derīguma termiņš vismaz 12 mēneši
</t>
  </si>
  <si>
    <t xml:space="preserve">Adekvāts kolagēna un saistaudu krāsojums,Kits (reaģentu komplekts ar lietošanas instrukciju latviešu valodā) 100 mikropreparātu apstrādei, kas satur reaģentus:  А) Veigerta (Weigert’s) dzelzs hematoksilīns A; В) Veigerta (Weigert’s) dzelzs hematoksilīns B; C), Van Gizona (Van Gieson) šķīdums (pikrofuksīns), Derīguma termiņš vismaz 24 mēneši
</t>
  </si>
  <si>
    <r>
      <t>Kongo sarkanais (</t>
    </r>
    <r>
      <rPr>
        <i/>
        <sz val="10"/>
        <rFont val="Times New Roman"/>
        <family val="1"/>
        <charset val="186"/>
      </rPr>
      <t>Congo red, Highman</t>
    </r>
    <r>
      <rPr>
        <sz val="10"/>
        <rFont val="Times New Roman"/>
        <family val="1"/>
        <charset val="186"/>
      </rPr>
      <t xml:space="preserve">) </t>
    </r>
  </si>
  <si>
    <t>Adekvāts amiloīda krāsojums, Histoķīmiska amiloīda vizualizācija ar sekojošu polarizācijas mikroskopiju, Kits (reaģentu komplekts ar lietošanas instrukciju latviešu valodā) 100 mikropreparātu apstrādei, kas satur reaģentus:  А) Kongo sarkanais šķīdums; В) Alkalīna buferis; C) Fosfāta buferis; D) Maijera (Mayer) hematoksilīns, Derīguma termiņš vismaz 24 mēneši</t>
  </si>
  <si>
    <t>55</t>
  </si>
  <si>
    <t>Reaģentu komplekts Vilsona slimības diagnostikai - vara savienojumu vizualizācijai,</t>
  </si>
  <si>
    <t>Adekvāts vara savienojumu krāsojums,Histoķīmiska vara savienojumu vizualizācija, Derīguma termiņš piegādes brīdī vismaz 24 mēneši, 100 mikropreparātu apstrādei,</t>
  </si>
  <si>
    <r>
      <t>Retikulīna krāsojums: Gomori retikulīns (</t>
    </r>
    <r>
      <rPr>
        <i/>
        <sz val="10"/>
        <rFont val="Times New Roman"/>
        <family val="1"/>
        <charset val="186"/>
      </rPr>
      <t>Gomori reticulin silver</t>
    </r>
    <r>
      <rPr>
        <sz val="10"/>
        <rFont val="Times New Roman"/>
        <family val="1"/>
        <charset val="186"/>
      </rPr>
      <t>)</t>
    </r>
  </si>
  <si>
    <t xml:space="preserve">Lietojams formalīnā fiksētu, paraplastā ieguldītu audu izmeklējumiem,Morfoloģiskā diagnostika,t,sk,nieru biopsiju izmeklējumi,  Kits (reaģentu komplekts ar lietošanas instrukciju latviešu valodā) 100 mikropreparātu apstrādei, kas satur reaģentus:  A) Kālija permanganāta šķīdums; B) Aktivēšanas šķīdums; C) Skabeņškābes šķīdums; D) Dzelzs amonija sulfāta šķīdums; E) Amonija sudraba šķīdums (Ammonium silver sol,); F) Neitrāls bufera formalīna šķīdums,; G) Toner sol,; H) Stain fixative sol,; I) neutral red sol,
</t>
  </si>
  <si>
    <t>5</t>
  </si>
  <si>
    <t>Wilson reakcija</t>
  </si>
  <si>
    <t xml:space="preserve">Lietojams formalīnā fiksētu, paraplastā ieguldītu audu izmeklējumiem,Morfoloģiskā diagnostika,t,sk,aknu biopsiju izmeklējumi, Kits(reaģentu komplekts) </t>
  </si>
  <si>
    <t xml:space="preserve"> Reaģentu komplekts Cīla – Nilsens (Ziehl–Neelsen) krāsojumam,</t>
  </si>
  <si>
    <t xml:space="preserve">Lietojams formalīnā fiksētu, paraplastā ieguldītu audu izmeklējumiem,Morfoloģiskā diagnostika,t,sk,tuberkulozes morfoloģiskā diagnostika un diferenciāldiagnostika,  Kits (reaģentu komplekts ar lietošanas instrukciju latviešu valodā) 100 mikropreparātu apstrādei, kas satur reaģentus:  A) Cīla (Ziehl)karbolfuksīns; B) Skābes buferis; C) Metilēnzilā šķīdums, Derīguma termiņš vismaz 24 mēneši
</t>
  </si>
  <si>
    <r>
      <t>Alcian zilais (</t>
    </r>
    <r>
      <rPr>
        <i/>
        <sz val="10"/>
        <rFont val="Times New Roman"/>
        <family val="1"/>
        <charset val="186"/>
      </rPr>
      <t>Alcian blue</t>
    </r>
    <r>
      <rPr>
        <sz val="10"/>
        <rFont val="Times New Roman"/>
        <family val="1"/>
        <charset val="186"/>
      </rPr>
      <t>)</t>
    </r>
  </si>
  <si>
    <t xml:space="preserve">Adekvāts krāsojums, Histoķīmiskā vizualizācija, Kits (reaģentu komplekts ar lietošanas instrukciju latviešu valodā) 100 mikropreparātu apstrādei, kas satur reaģentus:    А) Alcian zilais šķīdums pH=2,5; В) Natrija tetraborāta šķīdumst sol,; C) Alcian zilais šķīdums pH=1; D) Diferencēšanas šķīdums, Derīguma termiņš vismaz 24 mēneši
</t>
  </si>
  <si>
    <t>67</t>
  </si>
  <si>
    <r>
      <t>Perls (</t>
    </r>
    <r>
      <rPr>
        <i/>
        <sz val="10"/>
        <rFont val="Times New Roman"/>
        <family val="1"/>
        <charset val="186"/>
      </rPr>
      <t>Perl's iron</t>
    </r>
    <r>
      <rPr>
        <sz val="10"/>
        <rFont val="Times New Roman"/>
        <family val="1"/>
        <charset val="186"/>
      </rPr>
      <t>)</t>
    </r>
  </si>
  <si>
    <t xml:space="preserve">Adekvāts krāsojums, Histoķīmiskā vizualizācija, Kits (reaģentu komplekts ar lietošanas instrukciju latviešu valodā) 250 mikropreparātu apstrādei, kas satur reaģentus:  А) Kālija ferocianīdu šķīdums; В) Aktivizēšanas šķidums; C) Neitrāls sarkanais šķīdums, Derīguma termiņš vismaz 24 mēneši
</t>
  </si>
  <si>
    <r>
      <t>Toluidīn zilais (</t>
    </r>
    <r>
      <rPr>
        <i/>
        <sz val="10"/>
        <rFont val="Times New Roman"/>
        <family val="1"/>
        <charset val="186"/>
      </rPr>
      <t>Toluidine blue</t>
    </r>
    <r>
      <rPr>
        <sz val="10"/>
        <rFont val="Times New Roman"/>
        <family val="1"/>
        <charset val="186"/>
      </rPr>
      <t>)</t>
    </r>
  </si>
  <si>
    <t xml:space="preserve">Adekvāts tūklo šūnu krāsojums,Kits (reaģentu komplekts ar lietošanas instrukciju latviešu valodā) 250 mikropreparātu apstrādei, kas satur reaģentus: A) Toluidīna zilā šķīdums; B) Modifikācijas šķīdums, Derīguma termiņš vismaz 24 mēneši,
</t>
  </si>
  <si>
    <t>61</t>
  </si>
  <si>
    <r>
      <t>Gimza (</t>
    </r>
    <r>
      <rPr>
        <i/>
        <sz val="10"/>
        <rFont val="Times New Roman"/>
        <family val="1"/>
        <charset val="186"/>
      </rPr>
      <t>Giemsa</t>
    </r>
    <r>
      <rPr>
        <sz val="10"/>
        <rFont val="Times New Roman"/>
        <family val="1"/>
        <charset val="186"/>
      </rPr>
      <t>) krāsa</t>
    </r>
  </si>
  <si>
    <t>Adekvāts krāsojums,t,sk,hematoloģiskiem audu izmeklējumiem un Helicobacter pylori noteikšanai, Histoķīmiskā vizualizācija pēc Giemsa metodes, Gatavs lietošanai,
Derīguma termiņš 24 mēneši, 1000 ml</t>
  </si>
  <si>
    <r>
      <t>Masona trihroms (</t>
    </r>
    <r>
      <rPr>
        <i/>
        <sz val="10"/>
        <rFont val="Times New Roman"/>
        <family val="1"/>
        <charset val="186"/>
      </rPr>
      <t>Masson Trichrom</t>
    </r>
    <r>
      <rPr>
        <sz val="10"/>
        <rFont val="Times New Roman"/>
        <family val="1"/>
        <charset val="186"/>
      </rPr>
      <t>)</t>
    </r>
  </si>
  <si>
    <t>Adekvāts krāsojums, Histoķīmiskā vizualizācija, Kits (reaģentu komplekts ar lietošanas instrukciju latviešu valodā) 100 mikropreparātu apstrādei, kas satur reaģentus:  Veigerta dzelzs hematoksilīna šķ, A un B,  pikrīnskābes spirta šķīduma, Ponsē skābā fuksīna, sagatavota pēc Mallory, fosformolibdēnskābes šķīduma,  Masona anilīnzilā,</t>
  </si>
  <si>
    <t>Plastmasa patomorfoloģiskiem izmeklējumiem (Patoloģijas institūtam)</t>
  </si>
  <si>
    <t>Apaļas Petri plates no plastmasas ar vāciņiem</t>
  </si>
  <si>
    <t>Apaļas Petri plates no plastmasas ar vāciņiem, diametrs 9-10cm, Ar nesadalītu darba kameru, Audu īslaicīgai ievietošanai marķēšanas gaitā</t>
  </si>
  <si>
    <t>Vienreizējas lietošanas negraduētas plastmasas mēģenes ar aizbāzni</t>
  </si>
  <si>
    <t>Vienreizējas lietošanas negraduētas plastmasas mēģenes ar aizbāzni, neitrālas(bez ķīmisku vielu klātbūtnes) imūnhistoķīmijas darba šķīdumu pagatavošanai un uzglabāšanai, Tilpums 5 - 10 ml,</t>
  </si>
  <si>
    <t>Pipešu uzgaļi 200-1000mkl</t>
  </si>
  <si>
    <t xml:space="preserve">Saderība ar automātisko pipeti Humapette, Polipropilēns, Imūnhistoķīmisko darba šķīdumu sagatavošanai, </t>
  </si>
  <si>
    <t>Pipešu uzgaļi 5-200mkl</t>
  </si>
  <si>
    <t xml:space="preserve">Konteineri ar vāciņu 100ml, </t>
  </si>
  <si>
    <t xml:space="preserve">Plats gals, Nesterili,Operāciju materiāla īslaicīgai arhivēšanai un nosūtīšanai uz Patoloģijas institūtu, </t>
  </si>
  <si>
    <t>Konteineri ar vāciņu 2000ml</t>
  </si>
  <si>
    <t xml:space="preserve">Konteineri ar vāciņu 2000ml, Plats gals, Nesterili,Operāciju materiāla īslaicīgai arhivēšanai un nosūtīšanai uz Patoloģijas institūtu, </t>
  </si>
  <si>
    <t>Konteineri ar vāciņu 5000ml</t>
  </si>
  <si>
    <t xml:space="preserve">Konteineri ar vāciņu 5000ml, Plats gals, Nesterili,Operāciju materiāla īslaicīgai arhivēšanai un nosūtīšanai uz Patoloģijas institūtu, </t>
  </si>
  <si>
    <t>Konteineri ar vāciņu 400ml</t>
  </si>
  <si>
    <t xml:space="preserve">Konteineri ar vāciņu 400ml, Plats gals, Nesterili,Operāciju materiāla īslaicīgai arhivēšanai un nosūtīšanai uz Patoloģijas institūtu, </t>
  </si>
  <si>
    <t>Konteineri ar vāciņu/analīžu trauki 250ml</t>
  </si>
  <si>
    <t xml:space="preserve">Konteineri ar vāciņu/analīžu trauki 250ml, Plats gals, Nesterili,Operāciju materiāla īslaicīgai arhivēšanai un nosūtīšanai uz Patoloģijas institūtu, </t>
  </si>
  <si>
    <t>Konteineri ar vāciņu/analīžu trauki 70ml</t>
  </si>
  <si>
    <t xml:space="preserve">Konteineri ar vāciņu/analīžu trauki 70ml, Plats gals, Sterili,Operāciju materiāla īslaicīgai arhivēšanai un nosūtīšanai uz Patoloģijas institūtu, </t>
  </si>
  <si>
    <t xml:space="preserve">Priekšmetstikli ar matētu galu marķēšanai, gludas malas, optiski dzidri, vienāds biezums, izmērs 76 x 26 x 1 mm, iepakojums ar 50 gab,
</t>
  </si>
  <si>
    <t xml:space="preserve">Priekšmetstikli ar matētu galu marķēšanai, gludas malas, optiski dzidri, vienāds biezums, izmērs 76 x 26 x 1 mm, iepakojums 1 x 50
</t>
  </si>
  <si>
    <t xml:space="preserve">Segstikli, </t>
  </si>
  <si>
    <t>Segstikli, Audu griezumu nosegšanai mikropreparātu caurredzamības uzlabošanai un arhivēšanai, 24 x 50 mm, Optisks dzidrums, tīra virsma, Iepakojumā 100 gab, Atdalāmi, Mitruma drošā, citā iepakojumā,</t>
  </si>
  <si>
    <t>Filter pads,Saderība ar aparātu TST 30/40, 22x115 mm (1000 gab, iep,)</t>
  </si>
  <si>
    <t>Hematoksīlīna Eozīna krāsošana, 22x115 mm (1000 gab, iep,)</t>
  </si>
  <si>
    <t xml:space="preserve">Elektrostatiski priekšmetstikli, </t>
  </si>
  <si>
    <t>Elektrostatiski priekšmetstikli, Audu griezuma stabilai piesaistei pie stikla imūnhistoķīmiskai vizualizācijai vi citām ilgstošām krāsošanas procedūrām, Elektrostatiska saistība ar audiem vismaz 10 h ilgā procedūrā, un mikroviļņu krāsnī ūdens vidē,Gludas malas,Vienāds biezums 76x26mm,Optiski dzidri, Balta rakstāmvirsma, Iepakojumā 100 gabali,</t>
  </si>
  <si>
    <t>Patomorfoloģiskās arhivēšanas piederumi (Patoloģijas institūtam)</t>
  </si>
  <si>
    <t xml:space="preserve">Kasešu arhīvs, </t>
  </si>
  <si>
    <t>Kasešu arhīvs, Vertikāli savietojamas plastmasas arhīva atvilktnes bloku ar laukumu 30x15mm arhivēšanai un uzglabāšanai,  8 gab, iep,</t>
  </si>
  <si>
    <t>Kasetes universālam lietojumam,</t>
  </si>
  <si>
    <t>Kasetes universālam lietojumam, Audu ietveršana apstrādei procesorā, bloku izveide, identifikācija, Lietojumam slēgtā sistēmā 30 x 15 x 5 mm, Vienkameras, Adekvāta rakstāmvirsma, Pozitīvi pārbaudes rezultāti Patoloģijas institūtā,</t>
  </si>
  <si>
    <t xml:space="preserve">Kasetes biopsiju apstrādei, </t>
  </si>
  <si>
    <t>Kasetes biopsiju apstrādei, Audu ietveršana apstrādei procesorā, bloku izveide, identifikācija, Lietojumam slēgtā sistēmā 30x15x5 mm, Vienkameras, Adekvāta rakstāmvirsma,  Pozitīvi pārbaudes rezultāti Patoloģijas institūtā,</t>
  </si>
  <si>
    <t xml:space="preserve">Biopsiju paliktņi (švammītes), </t>
  </si>
  <si>
    <t>Biopsiju paliktņi (švammītes), Sīku audu aizsardzība, apstrādājot tos procesorā, Piemērotība lietojumam audu procesorā VIP-5 mainīga spiediena apstākļos, Piemērotība kasetei ar izmēru 30x15x5mm,Paliktnim jābūt adekvāti plānam, Pozitīvi pārbaudes rezultāti Patoloģijas institūtā,</t>
  </si>
  <si>
    <t xml:space="preserve">"Skapji"- konteineri mikropreparātu arhivēšanai, </t>
  </si>
  <si>
    <t>"Skapji"- konteineri mikropreparātu arhivēšanai, Metāla atvilktnes savstarpēji vertikāli savienojamos blokos ar 15 atvilktņu tipa ieliktņiem katrā blokā 76x22mm mikropreparātu uzglabāšanai, Savstarpēja savienojamība, Izturība norādītajam svaram,</t>
  </si>
  <si>
    <t>Mikrotomijas piederumi, asmeņi (Patoloģijas institūtam)</t>
  </si>
  <si>
    <t xml:space="preserve">Mikrotoma asmeņi, </t>
  </si>
  <si>
    <t>Mikrotoma asmeņi, Feather nerūsējošā tērauda asmeņi, S35 ; 50 gab x iep</t>
  </si>
  <si>
    <t>Asmeņi operācijas materiāla izmēklēšanai S130, 50 gab</t>
  </si>
  <si>
    <r>
      <t xml:space="preserve">Naža asmeņi, nerūsējošā tērauda asmeņi, </t>
    </r>
    <r>
      <rPr>
        <i/>
        <sz val="10"/>
        <rFont val="Times New Roman"/>
        <family val="1"/>
        <charset val="186"/>
      </rPr>
      <t>Blade Feather</t>
    </r>
    <r>
      <rPr>
        <sz val="10"/>
        <rFont val="Times New Roman"/>
        <family val="1"/>
        <charset val="186"/>
      </rPr>
      <t xml:space="preserve"> S130 ; 50 gab x iep</t>
    </r>
  </si>
  <si>
    <t>Asmeņi kriostatam Slee MEV,</t>
  </si>
  <si>
    <t>Asmeņi kriostatam Slee MEV, Sterili nerūsējošā tērauda asmeņi (50 gab x 1 iep)</t>
  </si>
  <si>
    <t>69</t>
  </si>
  <si>
    <t>70</t>
  </si>
  <si>
    <t>71</t>
  </si>
  <si>
    <t>72</t>
  </si>
  <si>
    <t>74</t>
  </si>
  <si>
    <t>75</t>
  </si>
  <si>
    <t>Kopā par 70.daļu, eur bez PVN</t>
  </si>
  <si>
    <t>Kopā par 71.daļu, eur bez PVN</t>
  </si>
  <si>
    <t>Kopā par 72.daļu, eur bez PVN</t>
  </si>
  <si>
    <t>Kopā par 73.daļu, eur bez PVN</t>
  </si>
  <si>
    <t>Kopā par 74.daļu, eur bez PVN</t>
  </si>
  <si>
    <t>Kopā par 75.daļu, eur bez PVN</t>
  </si>
  <si>
    <t>Imūnhistoķīmijas reaģenti (Patoloģijas institūtam)</t>
  </si>
  <si>
    <t>Anti-alfa-1-fetoproteīns</t>
  </si>
  <si>
    <t>Polyclonal Rabbit, Izmantojama audzēju diagnostikai un diferenciāldiagnostikai formalīnā fiksētu, koncentrēta primārā antiviela,   0,2 ml; paraplastā ieguldītu audu materiālā; darba atšķaidījums vismaz 1:800, šķidrā agregātstāvoklī, uzglabājams temperatūrā no + 2 līdz +8oC</t>
  </si>
  <si>
    <t>Anti - augšanas hormons</t>
  </si>
  <si>
    <t xml:space="preserve">Polyclonal Rabbit Anti-Human,  izmantojama hipofīzes adenomu diagnostikai,  koncentrēta primārā antiviela,   1 ml; paraplastā ieguldītu audu materiālā; darba atšķaidījums vismaz 1:400, šķidrā agregātstāvoklī, uzglabājams temperatūrā no + 2 līdz +8oC  </t>
  </si>
  <si>
    <t>Anti - BCL2 onkoproteīns</t>
  </si>
  <si>
    <t>Monoclonal Mouse; klons 124.Izmantojama audzēju diagnostikai un diferenciāldiagnostikai formalīnā fiksētu, koncentrēta primārā antiviela,   1 ml; paraplastā ieguldītu audu materiālā; darba atšķaidījums vismaz 1:100, šķidrā agregātstāvoklī, uzglabājams temperatūrā no + 2 līdz +8oC</t>
  </si>
  <si>
    <t>Anti - Clq</t>
  </si>
  <si>
    <t>PRAH, Koncentrēta primārā antiviela, 2ml; izmantojama difūzu nieru slimību diagnostikai un diferenciāldignostikai formalīnā fiksētu, paraplastā ieguldītu audu materiālā, šķidrā agregātstāvoklī, uzglabājams temperatūrā no + 2 līdz +8oC</t>
  </si>
  <si>
    <t>Anti -C3c</t>
  </si>
  <si>
    <t>PRAH, formalīnā fiksētu audu izmeklēšanai; koncentrēta primārā antiviela, 2ml; izmantojama difūzu nieru slimību diagnostikai un diferenciāldiagnostikai formalīnā fiksētu, paraplastā ieguldītu audu materiālā; darba atšķaidījums vismaz 1:200, šķidrā agregātstāvoklī, uzglabājams temperatūrā no + 2 līdz +8oC</t>
  </si>
  <si>
    <t>Anti - C4c</t>
  </si>
  <si>
    <t>Anti -CD117</t>
  </si>
  <si>
    <t>Rb a Hu (PRAH), Koncentrēta primārā antiviela, 0,2 ml; Audzēju,t.sk. GIST,imūnhistoķīmiska diagnostika un diferenciāldignostika; darba atšķaidījums vismaz līdz  1:600, šķidrā agregātstāvoklī, uzglabājams temperatūrā no + 2 līdz +8oC</t>
  </si>
  <si>
    <t>Anti CD21</t>
  </si>
  <si>
    <t>Monoclonal Mouse. Koncentrēta primārā antiviela, 1 (0,2) ml; Klons 1F8,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</si>
  <si>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 - CD246</t>
  </si>
  <si>
    <t>Monoclonal Mouse. Koncentrēta primārā antiviela, 0,2 ml; Klons ALK1,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</si>
  <si>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 - CD3</t>
  </si>
  <si>
    <t>Monoclonal Mouse. Koncentrēta primārā antiviela, 1 ml; Klons F7.2.38, izmantojama hematoloģisku audzēju imūnhistoķīmiskai diagnostikai un diferenciāldiagnostikai formalīnā fiksētu, paraplastā ieguldītu audu materiālā; darba atšķaidījums vismaz līdz  1:100, šķidrā agregātstāvoklī, uzglabājams temperatūrā no + 2 līdz +8oC</t>
  </si>
  <si>
    <t>Anti - CD30</t>
  </si>
  <si>
    <t>Monoclonal Mouse Anti-Human.  Koncentrēta primārā antiviela, 1 ml; Klons Ber-H2, izmantojama hematoloģisku audzēju imūnhistoķīmiskai diagnostikai un diferenciāldiagnostikai formalīnā fiksētu, paraplastā ieguldītu audu materiālā; darba atšķaidījums vismaz līdz  1:40, šķidrā agregātstāvoklī, uzglabājams temperatūrā no + 2 līdz +8oC</t>
  </si>
  <si>
    <t>Anti - CD34</t>
  </si>
  <si>
    <t xml:space="preserve">Monoclonal Mouse Anti-Human, Klons QBEnd 10; koncentrēta primārā antiviela, zem 1 ml; izmantojama  audzēju diagnostikai un diferenciāldiagnostikai formalīnā fiksētu, paraplastā ieguldītu audu materiālā; darba atšķaidījums vismaz 1:50, šķidrā agregātstāvoklī, uzglabājams temperatūrā no + 2 līdz +8oC  </t>
  </si>
  <si>
    <t>Anti Melan A</t>
  </si>
  <si>
    <t>Monoclonal Mouse Anti-Human; klons A103; koncentrēta primārā Av, tilpums 0.2 ml; izmantojama melanomas diagnostikai un diferenciāldiagnostikai formalīnā fiksētu, paraplastā ieguldītu audu materiālā; atšķaidījums vismaz 1:50,  uzglabājams temperatūrā no + 2 līdz +8oC</t>
  </si>
  <si>
    <t>Anti - CD5</t>
  </si>
  <si>
    <t>Monoclonal Mouse Anti-Human.  Koncentrēta primārā antiviela, 1 ml; Klons 4C7,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</si>
  <si>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Anti-Myogenin</t>
  </si>
  <si>
    <t>MMAH, klons F5D; koncentrēta primārā antiviela, 1 ml (0.2); Izmantojama mezenhimālo audzēju diagnostikai un diferenciāldiagnostikai formalīnā fiksētu, paraplastā ieguldītu audu materiālā; darba atšķaidījums vismaz 1:50, šķidrā agregātstāvoklī, uzglabājams temperatūrā no + 2 līdz +8oC</t>
  </si>
  <si>
    <t>Anti - CD68</t>
  </si>
  <si>
    <t>Monoclonal Mouse Anti-Human.  Koncentrēta primārā antiviela, 1 ml; Klons PG-M1,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</si>
  <si>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Anti-CD4</t>
  </si>
  <si>
    <t>Monoclonal Mouse Anti-Human.  Koncentrēta primārā antiviela, 1 ml; Klons 4B12, izmantojama hematoloģisku audzēju imūnhistoķīmiskai diagnostikai un diferenciāldiagnostikai formalīnā fiksētu, paraplastā ieguldītu audu materiālā; darba atšķaidījums vismaz līdz  1:80, šķidrā agregātstāvoklī, uzglabājams temperatūrā no + 2 līdz +8oC</t>
  </si>
  <si>
    <t>Anti -CD8</t>
  </si>
  <si>
    <t>Monoclonal Mouse Anti-Human.  Koncentrēta primārā antiviela, 1 ml; Klons C8/144B, izmantojama hematoloģisku audzēju imūnhistoķīmiskai diagnostikai un diferenciāldiagnostikai formalīnā fiksētu, paraplastā ieguldītu audu materiālā; darba atšķaidījums vismaz līdz  1:100, šķidrā agregātstāvoklī, uzglabājams temperatūrā no + 2 līdz +8oC</t>
  </si>
  <si>
    <t>Anti -CD99</t>
  </si>
  <si>
    <t xml:space="preserve">Monoclonal Mouse Anti-Human, Klons 12E7; koncentrēta primārā antiviela, zem 1 ml; izmantojama  audzēju diagnostikai un diferenciāldiagnostikai formalīnā fiksētu, paraplastā ieguldītu audu materiālā; darba atšķaidījums vismaz 1:75, šķidrā agregātstāvoklī, uzglabājams temperatūrā no + 2 līdz +8oC  </t>
  </si>
  <si>
    <t>Anti - CEA</t>
  </si>
  <si>
    <t xml:space="preserve">Monoclonal Mouse Anti-Human, Klons II-7; koncentrēta primārā antiviela,  1 ml; izmantojama  audzēju diagnostikai un diferenciāldiagnostikai formalīnā fiksētu, paraplastā ieguldītu audu materiālā; darba atšķaidījums vismaz 1:50, šķidrā agregātstāvoklī, uzglabājams temperatūrā no + 2 līdz +8oC  </t>
  </si>
  <si>
    <t>Anti-p16</t>
  </si>
  <si>
    <t>Monoclonal Mouse Anti-Human; klons A103; koncentrēta primārā antiviela, 0,2 ml; izmantojama difūzu nieru slimību diagnostikai un diferenciāldiagnostikai formalīnā fiksētu, paraplastā ieguldītu audu materiālā; darba atšķaidījums vismaz 1:50, šķidrā agregātstāvoklī, uzglabājams temperatūrā no + 2 līdz +8oC</t>
  </si>
  <si>
    <t>Anti-ACTH</t>
  </si>
  <si>
    <t xml:space="preserve">Monoclonal Mouse, klons  02A3; koncentrēta primārā antiviela, 1 ml; izmantojamaCNS audzēju diagnostikai un diferenciāldiagnostikai formalīnā fiksētu, paraplastā ieguldītu audu materiālā; darba atšķaidījums vismaz 1:75, šķidrā agregātstāvoklī, uzglabājams temperatūrā no + 2 līdz +8oC </t>
  </si>
  <si>
    <t>Anti-CD23</t>
  </si>
  <si>
    <t>Monoclonal Mouse Anti-Human.  Koncentrēta primārā antiviela, 1 ml; Klons DAK-CD23,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</si>
  <si>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Anti-CD14</t>
  </si>
  <si>
    <t xml:space="preserve">Monoclonal Mouse Anti-Human; Klons TÜK4; koncentrēta primārā antiviela, zem 1 ml; izmantojama hematoloģisko audzēju diagnostikai un diferenciāldiagnostikai formalīnā fiksētu, paraplastā ieguldītu audu materiālā; darba atšķaidījums vismaz 1:20, šķidrā agregātstāvoklī, uzglabājams temperatūrā no + 2 līdz +8oC  </t>
  </si>
  <si>
    <t>Anti - desmīns</t>
  </si>
  <si>
    <t xml:space="preserve">Monoclonal Mouse Anti-Human, Klons D33; koncentrēta primārā antiviela, zem 1 ml; izmantojama  mezinhimālo audzēju diagnostikai un diferenciāldiagnostikai formalīnā fiksētu, paraplastā ieguldītu audu materiālā; darba atšķaidījums vismaz 1:100, šķidrā agregātstāvoklī, uzglabājams temperatūrā no + 2 līdz +8oC  </t>
  </si>
  <si>
    <t>anti-Caldesmon</t>
  </si>
  <si>
    <t xml:space="preserve">Monoclonal Mouse Anti-Human, Klons h-CD; koncentrēta primārā antiviela, zem 1 ml; izmantojama  audzēju diagnostikai un diferenciāldiagnostikai formalīnā fiksētu, paraplastā ieguldītu audu materiālā; darba atšķaidījums vismaz 1:100, šķidrā agregātstāvoklī, uzglabājams temperatūrā no + 2 līdz +8oC  </t>
  </si>
  <si>
    <t>Anti-Uroplakin III</t>
  </si>
  <si>
    <t xml:space="preserve">Rabbit Monoclonal, klons SP73; koncentrēta primārā antiviela, 0,1 ml; izmantojama  audzēju diagnostikai un diferenciāldiagnostikai formalīnā fiksētu, paraplastā ieguldītu audu materiālā; darba atšķaidījums vismaz 1:500, šķidrā agregātstāvoklī, uzglabājams temperatūrā no + 2 līdz +8oC  </t>
  </si>
  <si>
    <t>Anti - estrogēnu receptors</t>
  </si>
  <si>
    <t xml:space="preserve">Monoclonal Rabbit Anti-Human. Klons EP1; koncentrēta primārā antiviela, 1 ml; receptoru ekspresijas imūnhistoķīmiska noteikšana krūts vēža audos, darba atšķaidījums vismaz 1:40, šķidrā agregātstāvoklī, uzglabājams temperatūrā no + 2 līdz +8oC </t>
  </si>
  <si>
    <t>Anti - FSH</t>
  </si>
  <si>
    <t xml:space="preserve">Monoclonal Mouse Anti-Human (MMAH), klons C10; izmantojama hipofīzes adenomu diagnostikai  koncentrēta primārā antiviela,  1 ml; paraplastā ieguldītu audu materiālā; darba atšķaidījums vismaz 1:50, šķidrā agregātstāvoklī, uzglabājams temperatūrā no + 2 līdz +8oC  </t>
  </si>
  <si>
    <t>Anti- GFAP</t>
  </si>
  <si>
    <t xml:space="preserve">Polyclonal Rabbit Anti-Human; izmantojama CNS audzēju diagnostikai  koncentrēta primārā antiviela,  1 ml; paraplastā ieguldītu audu materiālā; darba atšķaidījums vismaz 1:500, šķidrā agregātstāvoklī, uzglabājams temperatūrā no + 2 līdz +8oC  </t>
  </si>
  <si>
    <t>Anti - HPV</t>
  </si>
  <si>
    <t>MMAH, klons K1H8; koncentrēta primārā antiviela, 1ml; izmantojama HPV infekcijas diagnostika un diferenciāldiagnostika  formalīnā fiksētu, paraplastā ieguldītu audu materiālā; darba atšķaidījums 1:50.</t>
  </si>
  <si>
    <t>Anti - IgA</t>
  </si>
  <si>
    <t>Polyclonal Rabbit Anti-Human.  Koncentrēta primārā antiviela, 1 ml; Izmantojama hematoloģisku audzēju imūnhistoķīmiskai diagnostikai un diferenciāldiagnostikai formalīnā fiksētu, paraplastā ieguldītu audu materiālā; darba atšķaidījums vismaz līdz  1:200, šķidrā agregātstāvoklī, uzglabājams temperatūrā no + 2 līdz +8oC</t>
  </si>
  <si>
    <t>Anti - IgG</t>
  </si>
  <si>
    <t>Polyclonal Rabbit Anti-Human.  Koncentrēta primārā antiviela, 1 ml; Izmantojama hematoloģisku audzēju imūnhistoķīmiskai diagnostikai un diferenciāldiagnostikai formalīnā fiksētu, paraplastā ieguldītu audu materiālā; darba atšķaidījums vismaz līdz  1:500, šķidrā agregātstāvoklī, uzglabājams temperatūrā no + 2 līdz +8oC</t>
  </si>
  <si>
    <t>Anti - IgM</t>
  </si>
  <si>
    <t>Polyclonal Rabbit Anti-Human.  Koncentrēta primārā antiviela, 1 ml; Izmantojama hematoloģisku audzēju imūnhistoķīmiskai diagnostikai un diferenciāldiagnostikai formalīnā fiksētu, paraplastā ieguldītu audu materiālā; darba atšķaidījums vismaz līdz  1:300, šķidrā agregātstāvoklī, uzglabājams temperatūrā no + 2 līdz +8oC</t>
  </si>
  <si>
    <t>Anti - kalretīns</t>
  </si>
  <si>
    <t>Monoclonal Mouse Anti-Human. Klons DAK-Calret 1; koncentrēta primārā antiviela, 1ml; Izmantojama audzēju diagnostikai un diferenciāldiagnostikai formalīnā fiksētu, paraplastā ieguldītu audu materiālā; darba atšķaidījums vismaz 1:100, šķidrā agregātstāvoklī, uzglabājams temperatūrā no + 2 līdz +8oC</t>
  </si>
  <si>
    <t>Anti - kappa vieglās ķēdes</t>
  </si>
  <si>
    <t>Polyclonal Rabbit Anti-Human.  Koncentrēta primārā antiviela, 2 (0,2) ml; Izmantojama hematoloģisku audzēju imūnhistoķīmiskai diagnostikai un diferenciāldiagnostikai formalīnā fiksētu, paraplastā ieguldītu audu materiālā; darba atšķaidījums vismaz līdz  1:2000, šķidrā agregātstāvoklī, uzglabājams temperatūrā no + 2 līdz +8oC</t>
  </si>
  <si>
    <t>Anti-IDH1 R132H</t>
  </si>
  <si>
    <t>Monoclonal Mouse, klons H09; koncentrēta primārā antiviela, 1ml; Izmantojama audzēju t.s. CNS audzēju diagnostikai un diferenciāldiagnostikai formalīnā fiksētu, paraplastā ieguldītu audu materiālā; darba atšķaidījums vismaz 1:25, šķidrā agregātstāvoklī, uzglabājams temperatūrā no + 2 līdz +8oC</t>
  </si>
  <si>
    <t>Anti - lambda vieglās ķēdes</t>
  </si>
  <si>
    <t>Anti - LH</t>
  </si>
  <si>
    <t>MMAH, klons C93; koncentrēta primārā antiviela, 1ml; Izmantojama hipofīzes adenomu diagnostikai un diferenciāldiagnostikai formalīnā fiksētu, paraplastā ieguldītu audu materiālāa; darba atšķaidījums vismaz 1:50, šķidrā agregātstāvoklī, uzglabājams temperatūrā no + 2 līdz +8oC</t>
  </si>
  <si>
    <t>Anti - melanosomu proteīns  (HMB 45)</t>
  </si>
  <si>
    <t>MMAH, klons HMB-45; koncentrēta primārā Av, 1 ml. Izmantojama audzēju, t.s.k melanomas un PEComu diagnostikai un diferenciāldiagnostikai formalīnā fiksētu, paraplastā ieguldītu audu materiālā; darba atšķaidījums vismaz 1:50</t>
  </si>
  <si>
    <t>Anti - mezotēlijs, HBME-1</t>
  </si>
  <si>
    <t>MMAH, klons HBME-1; koncentrēta primārā antiviela, 1ml; Izmantojama audzēju diagnostikai un diferenciāldiagnostikai formalīnā fiksētu, paraplastā ieguldītu audu materiālā; darba atšķaidījums vismaz 1:50, šķidrā agregātstāvoklī, uzglabājams temperatūrā no + 2 līdz +8oC</t>
  </si>
  <si>
    <t xml:space="preserve">gabals </t>
  </si>
  <si>
    <t>Anti - mieloperoksidāze</t>
  </si>
  <si>
    <t>Polyclonal Rabbit Anti-Human.  Koncentrēta primārā antiviela, 0,2 ml; Izmantojama hematoloģisku audzēju imūnhistoķīmiskai diagnostikai un diferenciāldiagnostikai formalīnā fiksētu, paraplastā ieguldītu audu materiālā; darba atšķaidījums vismaz līdz  1:600, šķidrā agregātstāvoklī, uzglabājams temperatūrā no + 2 līdz +8oC</t>
  </si>
  <si>
    <t>Anti - MSH2</t>
  </si>
  <si>
    <t>MM, klons FE11; koncentrēta primārā antiviela, 0.2ml; Izmantojama pārmantotu audzēju diagnostikai un diferenciāldiagnostikai formalīnā fiksētu, paraplastā ieguldītu audu materiālā; darba atšķaidījums vismaz 1:50, šķidrā agregātstāvoklī, uzglabājams temperatūrā no + 2 līdz +8oC</t>
  </si>
  <si>
    <t>Anti- MSH6</t>
  </si>
  <si>
    <t>MM, klons EP49; koncentrēta primārā antiviela, 0.2ml; Izmantojama pārmantotu audzēju diagnostikai un diferenciāldiagnostikai formalīnā fiksētu, paraplastā ieguldītu audu materiālā; šķidrā agregātstāvoklī, uzglabājams temperatūrā no + 2 līdz +8oC</t>
  </si>
  <si>
    <t>Anti - progesterona receptori</t>
  </si>
  <si>
    <t xml:space="preserve">Monoclonal Mouse Anti-Human. Klons PgR 636; koncentrēta primārā antiviela, 1 ml; receptoru ekspresijas imūnhistoķīmiska noteikšana krūts vēža audos, darba atšķaidījums vismaz 1:50, šķidrā agregātstāvoklī, uzglabājams temperatūrā no + 2 līdz +8oC </t>
  </si>
  <si>
    <t>Anti - prolaktīns</t>
  </si>
  <si>
    <t xml:space="preserve"> Polyclonal Rabbit Anti-Human;   koncentrēta  primārā antiviela, 1 ml; Izmantojama audzēju, gk. hipofīzes adenomu diagnostikai un diferenciāldiagnostikai formalīnā fiksētu, paraplastā ieguldītu audu materiālā; darba atšķaidījums vismaz 1:300, šķidrā agregātstāvoklī, uzglabājams temperatūrā no + 2 līdz +8oC</t>
  </si>
  <si>
    <t>Anti - PSA</t>
  </si>
  <si>
    <t>Polyclonal Rabbit Anti-Human; koncentrēta primārā antiviela, 1ml; audzēju t.sk. prostatas karcinomas diagnostikai un diferenciāldiagnostikai formalīnā fiksētu, paraplastā ieguldītu audu materiālā; darba atšķaidījums vismaz 1:300, šķidrā agregātstāvoklī, uzglabājams temperatūrā no + 2 līdz +8oC</t>
  </si>
  <si>
    <t>Anti - sinaptofizīns</t>
  </si>
  <si>
    <t>Monoclonal Mouse; Klons DAK-SYNAP , Izmantojama audzēju diagnostikai un diferenciāldiagnostikai formalīnā fiksētu, koncentrēta primārā antiviela,   1 ml; paraplastā ieguldītu audu materiālā; darba atšķaidījums vismaz 1:50, šķidrā agregātstāvoklī, uzglabājams temperatūrā no + 2 līdz +8oC</t>
  </si>
  <si>
    <t>Anti - surfaktanta apoproteīns A</t>
  </si>
  <si>
    <t>MMAH, klons  6F10; koncentrēta primārā antiviela, 0.1ml; audzēju diagnostikai un diferenciāldiagnostikai formalīnā fiksētu, paraplastā ieguldītu audu materiālā; šķidrā agregātstāvoklī, uzglabājams temperatūrā no + 2 līdz +8oC</t>
  </si>
  <si>
    <t>Anti - timidilātsintāze</t>
  </si>
  <si>
    <t>MMAH, klons TS106; koncentrēta primārā antiviela, 1ml; audzēju diagnostikai un diferenciāldiagnostikai formalīnā fiksētu, paraplastā ieguldītu audu materiālā; atšķaidījums vismaz 1:50, šķidrā agregātstāvoklī, uzglabājams temperatūrā no + 2 līdz +8oC</t>
  </si>
  <si>
    <t>Anti - TSH</t>
  </si>
  <si>
    <t>MMAH, klons 0042; koncentrēta primārā antiviela, 1ml; audzēju, t.sk.hipofīzes adenomu, diagnostikai un diferenciāldiagnostikai formalīnā fiksētu, paraplastā ieguldītu audu materiālā; darba atšķaidījums vismaz 1:50, šķidrā agregātstāvoklī, uzglabājams temperatūrā no + 2 līdz +8oC</t>
  </si>
  <si>
    <t>Anti-ATRX</t>
  </si>
  <si>
    <t>Polyclonal Rabbit Anti-Human; šķidrā formā, lietojams formalīnā fiksētu paraplastā ieguldītu audu imūnhistoķīmiskiem izmeklējumiem; koncentrēta primārā antiviela, 1ml; audzēju diagnostika t.sk. CNS audzēju un diferenciaļdiagnostika; darba stšķaidījums vismaz 1:100</t>
  </si>
  <si>
    <t>Anti-CD7</t>
  </si>
  <si>
    <t>Monoclonal Mouse Anti-Human; klons CBC.37; koncentrēta primārā antiviela, 1 ml; audzēju t.sk. hematoloģisku audzēju diagnostika un ir diferenciāldiagnostika; darba atšķaidījums vismaz 1:50, šķidrā agregātstāvoklī, uzglabājams temperatūrā no + 2 līdz +8oC</t>
  </si>
  <si>
    <t>Anti - BER-EP4</t>
  </si>
  <si>
    <t>MMAH, klons Ber-EP4; izotips IgG1/kappa; kultūras supernatants šķidrā formā, lietojams formalīnā fiksētu, paraplastā ieguldītu audu imūnhistoķīmiskiem izmeklējumiem; koncentrēta primāra antiviela, 1ml; audzēju diagnostika un diferenciāldiagnostika; darba atšķaidījums vismaz 1:400, šķidrā agregātstāvoklī, uzglabājams temperatūrā no + 2 līdz +8oC</t>
  </si>
  <si>
    <t>Anti - MyoD1</t>
  </si>
  <si>
    <t>MM, klons 5.8A; izotips IgG1/kappa; kultūras supernatants šķidrā formā; lietojams formalīnā fiksētu, paraplastā ieguldītu audu imūnhistoķīmiskiem izmeklējumiem; koncentrēta primāra antiviela; audzēju, t.sk. Sarkomu, diagnostika un diferenciāldiagnostika; darba atšķaidījums vismaz 1:75, šķidrā agregātstāvoklī, uzglabājams temperatūrā no + 2 līdz +8oC, šķidrā agregātstāvoklī, uzglabājams temperatūrā no + 2 līdz +8oC</t>
  </si>
  <si>
    <t>Anti - somatostatīns</t>
  </si>
  <si>
    <t>Polyclonal Rabbit Anti-Human; šķidrā formā, lietojams formalīnā fiksētu paraplastā ieguldītu audu imūnhistoķīmiskiem izmeklējumiem; koncentrēta primārā antiviela, 1ml; audzēju diagnostika un diferenciaļdiagnostika; darba stšķaidījums vismaz 1:300, šķidrā agregātstāvoklī, uzglabājams temperatūrā no + 2 līdz +8oC</t>
  </si>
  <si>
    <t>Anti -CD1a</t>
  </si>
  <si>
    <t>Monoclonal Mouse Anti-Human; Klons 010 , Izmantojama audzēju, t.sk. hematoloģisku audzēju diagnostikai un diferenciāldiagnostikai formalīnā fiksētu, koncentrēta primārā antiviela,   1 ml; paraplastā ieguldītu audu materiālā; darba atšķaidījums vismaz 1:50, šķidrā agregātstāvoklī, uzglabājams temperatūrā no + 2 līdz +8oC</t>
  </si>
  <si>
    <t>Anti-Napsin</t>
  </si>
  <si>
    <t>Mouse Monoclonal, klons MRQ-60; koncentrēta primārā antiviela, 0,5 ml; audzēju t.sk plaušu karcinomas diagnostika un diferenciaļdiagnostika; lietojams formalīnā fiksētu paraplastā ieguldītu audu imūnhistoķīmiskiem izmeklējumiem; darba stšķaidījums vismaz 1:100</t>
  </si>
  <si>
    <t>Anti - ciklīns D1</t>
  </si>
  <si>
    <t>Monoclonal Mouse Anti-Human.  Koncentrēta primārā antiviela, 1 ml; Klons EP12, izmantojama hematoloģisku audzēju imūnhistoķīmiskai diagnostikai un diferenciāldiagnostikai formalīnā fiksētu, paraplastā ieguldītu audu materiālā; darba atšķaidījums vismaz līdz  1:100, šķidrā agregātstāvoklī, uzglabājams temperatūrā no + 2 līdz +8oC</t>
  </si>
  <si>
    <t>Anti - AMACR</t>
  </si>
  <si>
    <t>MRAH, klons 13H4; kultūras supernatants šķidrā formā; lietojams formalīnā fiksētu, paraplastā ieguldītu audzu imūnhistoķīmiskiem izmeklējumiem; koncentrēta primāra antiviela, 0,2 ml; audzēju, t.sk. prostatas un nieru vēžu, diagnostika un diferenciāldiagnostika; darba atšķaidījums vismaz 1:300</t>
  </si>
  <si>
    <t>Anti - BCL6</t>
  </si>
  <si>
    <t>MMAH, klons PG-B6P; kultūras supernatants šķidrā formā; lietojams formalīnā fiksētu, paraplastā ieguldītu audu imūnhistoķīmiskiem izmeklējumiem; koncentrēta primāra antiviela, 1 ml; audzēju, t.sk. limfomu diagnostika un diferenciāldiagnostika; darba atšķaidījums vismaz 1:20, šķidrā agregātstāvoklī, uzglabājams temperatūrā no + 2 līdz +8oC</t>
  </si>
  <si>
    <t>Anti - MutL proteīna homologs 1</t>
  </si>
  <si>
    <t>MMAH, klons ES05; izotips IgG1, kappa; kultūras supernatants šķidrā formā; lietojams formalīnā fiksētu, paraplastā ieguldītu audu imūnhistoķīmiskiem izmeklējumiem; koncentrēta primāra antiviela, 1ml; audzēju, t.sk.kolorektālu vēžu diagnostika un diferenciāldiagnostika; darba atšķaidījums vismaz 1:50, šķidrā agregātstāvoklī, uzglabājams temperatūrā no + 2 līdz +8oC</t>
  </si>
  <si>
    <t>Anti - PTEN</t>
  </si>
  <si>
    <t>MMAH, klons 6H2.1; izotips IgG2a, kappa; kultūras supernatants šķidrā formā; lietojams formalīnā fiksētu, paraplastā ieguldītu audu imūnhistoķīmiskiem izmeklējumiem; koncentrēta primārā antiviela, 0.2 ml; audzēju diagnostika un diferenciāldiagnostika; darba atšķaidījums vismaz 1:100, šķidrā agregātstāvoklī, uzglabājams temperatūrā no + 2 līdz +8oC</t>
  </si>
  <si>
    <t>Anti - nieru šūnu karcinomas marķieris</t>
  </si>
  <si>
    <t>MMAH, klons SPM314; lietojams formalīnā fiksētu, paraplastā ieguldītu audu imūnhistoķīmiskiem izmeklējumiem; koncentrēta primāra antiviela, 1ml; audzēju,t.sk.metastātiska nieru šūnu vēža diagnostika un diferenciāldiagnostika; darba atšķaidījums vismaz 1:50</t>
  </si>
  <si>
    <t>Anti - S - 100</t>
  </si>
  <si>
    <t>Polyclonal Rabbit Anti-Human; šķidrā formā, lietojams formalīnā fiksētu paraplastā ieguldītu audu imūnhistoķīmiskiem izmeklējumiem; koncentrēta primārā antiviela, 0,2 ml; audzēju diagnostika un diferenciaļdiagnostika; darba stšķaidījums vismaz 1:400, šķidrā agregātstāvoklī, uzglabājams temperatūrā no + 2 līdz +8oC</t>
  </si>
  <si>
    <t>Anti-NSE</t>
  </si>
  <si>
    <t>Monoclonal Mouse Anti-Human; Klons BBS/NC/VI-H14; koncentrēta primārā antiviela, 0,2 ml, šķidrā formā, lietojams formalīnā fiksētu paraplastā ieguldītu audu imūnhistoķīmiskiem izmeklējumiem; audzēju diagnostika un diferenciaļdiagnostika; darba stšķaidījums vismaz 1:200, šķidrā agregātstāvoklī, uzglabājams temperatūrā no + 2 līdz +8oC</t>
  </si>
  <si>
    <t>Anti - CD138</t>
  </si>
  <si>
    <t>Monoclonal Mouse Anti-Human.  Koncentrēta primārā antiviela, 1 ml; Klons MI15,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</si>
  <si>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 - von Villebrandta faktors</t>
  </si>
  <si>
    <t>Monoclonal Mouse Anti-Human, klons F8/86; imūnglobulīnu frakcija šķidrā formā; lietojams formalīnā fiksētu, paraplastā ieguldītu audu imūnhistoķīmiskiem izmeklējumiem; koncentrēta primārā antiviela, 1 ml; audzēju,t.sk.hematoloģisku audzēju diagnostika un diferenciāldiagnostika; darba atšķaidījums vismaz 1:50, šķidrā agregātstāvoklī, uzglabājams temperatūrā no + 2 līdz +8oC</t>
  </si>
  <si>
    <t>Anti - CD15</t>
  </si>
  <si>
    <t>Monoclonal Mouse Anti-Human.  Koncentrēta primārā antiviela, 1 ml; Klons Carb-3,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</si>
  <si>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 - GranzymeB</t>
  </si>
  <si>
    <t>Monoclonal Mouse Anti-Human, klons GrB-7; lietojams formalīnā fiksētu, paraplastā ieguldītu audu imūnhistoķīmiskiem izmeklējumiem; koncentrēta primāra antiviela, 1ml; audzēju,t.sk.hematoloģisku audzēju diagnostika un diferenciāldiagnostika; darba atšķaidījums vismaz 1:50, šķidrā agregātstāvoklī, uzglabājams temperatūrā no + 2 līdz +8oC</t>
  </si>
  <si>
    <t>Anti-p27</t>
  </si>
  <si>
    <t>Mo a Hu klons SX53G8; koncentrēta primāra antiviela, 1ml; audzēju diagnostika un diferenciāldiagnostika; darba atšķaidījums vismaz 1:50, šķidrā agregātstāvoklī, uzglabājams temperatūrā no + 2 līdz +8oC</t>
  </si>
  <si>
    <t>Anti-CD44</t>
  </si>
  <si>
    <t>Monoklonāla peles antiviela cilvēka CD44 noteikšanai, klons DF1485, formalīnā fiksētu, paraplastā ieguldītu audu materiāla izmeklēšanai, koncentrēta primāra antiviela, 1 mL, šķidrā agregātstāvoklī, uzglabājams temperatūrā no + 2 līdz +8oC, darba atšķaidījums ne mazāk kā 1:50</t>
  </si>
  <si>
    <t>Anti-MSH2</t>
  </si>
  <si>
    <t>Monoklonāla peles antiviela cilvēka MSH2 noteikšanai, klons FE11, formalīnā fiksētu, paraplastā ieguldītu audu materiāla izmeklēšanai, koncentrēta primāra antiviela, 1 mL, šķidrā agregātstāvoklī, uzglabājams temperatūrā no + 2 līdz +8oC, darba atšķaidījums ne mazāk kā 1:50</t>
  </si>
  <si>
    <t>Anti-MSH6</t>
  </si>
  <si>
    <t>Monoklonāla peles antiviela cilvēka MSH6 noteikšanai, klons EP49, formalīnā fiksētu, paraplastā ieguldītu audu materiāla izmeklēšanai, koncentrēta primāra antiviela, 1 mL, šķidrā agregātstāvoklī, uzglabājams temperatūrā no + 2 līdz +8oC, darba atšķaidījums ne mazāk kā 1:50</t>
  </si>
  <si>
    <t>Anti-inhibīns alfa</t>
  </si>
  <si>
    <t>Monoklonāla peles antiviela cilvēka inhibīna alfa noteikšanai, klons R1, formalīnā fiksētu, paraplastā ieguldītu audu materiāla izmeklēšanai, koncentrēta primāra antiviela, 1 mL, šķidrā agregātstāvoklī, uzglabājams temperatūrā no + 2 līdz +8oC, darba atšķaidījums ne mazāk kā 1:25</t>
  </si>
  <si>
    <t>Anti-kolagēns IV</t>
  </si>
  <si>
    <t>Monoklonāla peles antiviela cilvēka kolagēna 4 noteikšanai, klons CIV22, formalīnā fiksētu, paraplastā ieguldītu audu materiāla izmeklēšanai, koncentrēta primāra antiviela, 1 mL, šķidrā agregātstāvoklī, uzglabājams temperatūrā no + 2 līdz +8oC, darba atšķaidījums ne mazāk kā 1:50</t>
  </si>
  <si>
    <t>Anti - Mamoglobīna Av</t>
  </si>
  <si>
    <t>Monoclonal Mouse Anti-Human; Klons 304-1A5 Izmantojama audzēju t.sk. piena dziedzera karcinomas diagnostikai un diferenciāldiagnostikai formalīnā fiksētu, koncentrēta primārā antiviela,   0,2 ml; paraplastā ieguldītu audu materiālā; darba atšķaidījums vismaz 1:100, šķidrā agregātstāvoklī, uzglabājams temperatūrā no + 2 līdz +8oC</t>
  </si>
  <si>
    <t xml:space="preserve">Anti-Citokeratīns </t>
  </si>
  <si>
    <t>Monoclonal Mouse Anti-Human; Klons AE1/AE3. Izmantojama audzēju diagnostikai un diferenciāldiagnostikai formalīnā fiksētu, koncentrēta primārā antiviela,   1 ml; paraplastā ieguldītu audu materiālā; darba atšķaidījums vismaz 1:50, šķidrā agregātstāvoklī, uzglabājams temperatūrā no + 2 līdz +8oC</t>
  </si>
  <si>
    <t>Anti-citokeratīns 7</t>
  </si>
  <si>
    <t>Monoclonal Mouse Anti-Human; Klons OV-TL 12/30. Izmantojama audzēju diagnostikai un diferenciāldiagnostikai formalīnā fiksētu, koncentrēta primārā antiviela,   1 ml; paraplastā ieguldītu audu materiālā; darba atšķaidījums vismaz 1:100 , šķidrā agregātstāvoklī, uzglabājams temperatūrā no + 2 līdz +8oC</t>
  </si>
  <si>
    <t>Anti-citokeratīns 19</t>
  </si>
  <si>
    <t>Monoclonal Mouse Anti-Human; Klons RCK108. Izmantojama audzēju diagnostikai un diferenciāldiagnostikai formalīnā fiksētu, koncentrēta primārā antiviela,   1 ml; paraplastā ieguldītu audu materiālā; darba atšķaidījums vismaz 1:100, šķidrā agregātstāvoklī, uzglabājams temperatūrā no + 2 līdz +8oC</t>
  </si>
  <si>
    <t>Anti-citokeratīns 20</t>
  </si>
  <si>
    <t>Monoclonal Mouse Anti-Human; Klons Ks20.8. Izmantojama audzēju diagnostikai un diferenciāldiagnostikai formalīnā fiksētu, koncentrēta primārā antiviela,   1 ml; paraplastā ieguldītu audu materiālā; darba atšķaidījums vismaz 1:50, šķidrā agregātstāvoklī, uzglabājams temperatūrā no + 2 līdz +8oC</t>
  </si>
  <si>
    <t>Anti-citokeratīns 5/6</t>
  </si>
  <si>
    <t>Monoclonal Mouse Anti-Human; Klons D5/16 B4. Izmantojama audzēju diagnostikai un diferenciāldiagnostikai formalīnā fiksētu, koncentrēta primārā antiviela,   1 ml; paraplastā ieguldītu audu materiālā; darba atšķaidījums vismaz 1:100 , šķidrā agregātstāvoklī, uzglabājams temperatūrā no + 2 līdz +8oC</t>
  </si>
  <si>
    <t>anti-EMA</t>
  </si>
  <si>
    <t>Monoclonal Mouse Anti-Human; Klons E29. Izmantojama audzēju diagnostikai un diferenciāldiagnostikai formalīnā fiksētu, koncentrēta primārā antiviela,   1 ml; paraplastā ieguldītu audu materiālā; darba atšķaidījums vismaz 1:100 ,šķidrā agregātstāvoklī, uzglabājams temperatūrā no + 2 līdz +8oC</t>
  </si>
  <si>
    <t>anti-CDX2</t>
  </si>
  <si>
    <t>Monoclonal Mouse Anti-Human; Klons DAK-CDX2. Izmantojama audzēju diagnostikai un diferenciāldiagnostikai formalīnā fiksētu, koncentrēta primārā antiviela,   1 ml; paraplastā ieguldītu audu materiālā; darba atšķaidījums vismaz 1:50, šķidrā agregātstāvoklī, uzglabājams temperatūrā no + 2 līdz +8oC</t>
  </si>
  <si>
    <t>anti-vimentīns</t>
  </si>
  <si>
    <t>Monoclonal Mouse; Klons V9. Izmantojama audzēju diagnostikai un diferenciāldiagnostikai formalīnā fiksētu, koncentrēta primārā antiviela,   1 ml; paraplastā ieguldītu audu materiālā; darba atšķaidījums vismaz 1:100, šķidrā agregātstāvoklī, uzglabājams temperatūrā no + 2 līdz +8oC</t>
  </si>
  <si>
    <t xml:space="preserve">anti - aktīns </t>
  </si>
  <si>
    <t>Monoclonal Mouse Anti-Human; Klons HHF35. Izmantojama audzēju diagnostikai un diferenciāldiagnostikai formalīnā fiksētu, koncentrēta primārā antiviela,   1 ml; paraplastā ieguldītu audu materiālā; darba atšķaidījums vismaz 1:50, šķidrā agregātstāvoklī, uzglabājams temperatūrā no + 2 līdz +8oC</t>
  </si>
  <si>
    <t>anti-Ki-67</t>
  </si>
  <si>
    <t>Monoclonal Mouse Anti-Human; Klons MIB-1. Izmantojama audzēju diagnostikai un diferenciāldiagnostikai formalīnā fiksētu, koncentrēta primārā antiviela,   1 ml; paraplastā ieguldītu audu materiālā; darba atšķaidījums vismaz 1:150 , šķidrā agregātstāvoklī, uzglabājams temperatūrā no + 2 līdz +8oC</t>
  </si>
  <si>
    <t>anti-E-kadherīns</t>
  </si>
  <si>
    <t>Monoclonal Mouse Anti-Human; Klons NCH-38. Izmantojama audzēju diagnostikai un diferenciāldiagnostikai formalīnā fiksētu, koncentrēta primārā antiviela,   1 ml; paraplastā ieguldītu audu materiālā; darba atšķaidījums vismaz 1:100, šķidrā agregātstāvoklī, uzglabājams temperatūrā no + 2 līdz +8oC</t>
  </si>
  <si>
    <t>anti-CD10</t>
  </si>
  <si>
    <t>Monoclonal Mouse Anti-Human.  Koncentrēta primārā antiviela, 1 ml; Klons 56C6, izmantojama hematoloģisku audzēju imūnhistoķīmiskai diagnostikai un diferenciāldiagnostikai formalīnā fiksētu, paraplastā ieguldītu audu materiālā; darba atšķaidījums vismaz līdz  1:80, šķidrā agregātstāvoklī, uzglabājams temperatūrā no + 2 līdz +8oC</t>
  </si>
  <si>
    <t>anti-CD45</t>
  </si>
  <si>
    <t>Monoclonal Mouse Anti-Human.  Koncentrēta primārā antiviela, 1 ml; Klons 2B11 + PD7/26, izmantojama hematoloģisku audzēju imūnhistoķīmiskai diagnostikai un diferenciāldiagnostikai formalīnā fiksētu, paraplastā ieguldītu audu materiālā; darba atšķaidījums vismaz līdz  1:100, šķidrā agregātstāvoklī, uzglabājams temperatūrā no + 2 līdz +8oC</t>
  </si>
  <si>
    <t>anti-CD20</t>
  </si>
  <si>
    <t>Monoclonal Mouse Anti-Human.  Koncentrēta primārā antiviela, 1 ml; Klons L26, izmantojama hematoloģisku audzēju imūnhistoķīmiskai diagnostikai un diferenciāldiagnostikai formalīnā fiksētu, paraplastā ieguldītu audu materiālā; darba atšķaidījums vismaz līdz  1:400, šķidrā agregātstāvoklī, uzglabājams temperatūrā no + 2 līdz +8oC</t>
  </si>
  <si>
    <t>anti-CD79alfa</t>
  </si>
  <si>
    <t>Monoclonal Mouse Anti-Human.  Koncentrēta primārā antiviela, 1 ml; Klons JCB117, izmantojama hematoloģisku audzēju imūnhistoķīmiskai diagnostikai un diferenciāldiagnostikai formalīnā fiksētu, paraplastā ieguldītu audu materiālā; darba atšķaidījums vismaz līdz  1:50, šķidrā agregātstāvoklī, uzglabājams temperatūrā no + 2 līdz +8oC</t>
  </si>
  <si>
    <t>anti-CD56</t>
  </si>
  <si>
    <t>Monoclonal Mouse Anti-Human.  Koncentrēta primārā antiviela, 1 ml; Klons 123C3, izmantojama audzēju t.sk. hematoloģisku audzēju imūnhistoķīmiskai diagnostikai un diferenciāldiagnostikai formalīnā fiksētu, paraplastā ieguldītu audu materiālā; darba atšķaidījums vismaz līdz  1:100, šķidrā agregātstāvoklī, uzglabājams temperatūrā no + 2 līdz +8oC</t>
  </si>
  <si>
    <t>anti-Hromogranīns A</t>
  </si>
  <si>
    <t xml:space="preserve"> Monoklonāla peles antiviela cilvēka hromogranīna A noteikšanai,  klons  DAK-A3,  tilpums 1ml, darba atšķaidījums līdz 1:200, šķidrā agregātstāvoklī, uzglabājams temperatūrā no + 2 līdz +8oC</t>
  </si>
  <si>
    <t>anti-Sinaptofizīns</t>
  </si>
  <si>
    <t>Monoclonal Mouse Anti-Human; Klons  DAK-SYNAP. Izmantojama audzēju diagnostikai un diferenciāldiagnostikai formalīnā fiksētu, koncentrēta primārā antiviela,   1 ml; paraplastā ieguldītu audu materiālā; darba atšķaidījums vismaz 1:50, šķidrā agregātstāvoklī, uzglabājams temperatūrā no + 2 līdz +8oC</t>
  </si>
  <si>
    <t>anti-TTF-1</t>
  </si>
  <si>
    <t>Monoclonal Mouse Anti-Human; Klons  8G7G3/1. Izmantojama audzēju diagnostikai un diferenciāldiagnostikai formalīnā fiksētu, koncentrēta primārā antiviela,   1 ml; paraplastā ieguldītu audu materiālā; darba atšķaidījums vismaz 1:50, šķidrā agregātstāvoklī, uzglabājams temperatūrā no + 2 līdz +8oC</t>
  </si>
  <si>
    <t>anti-Hepatocītu Av</t>
  </si>
  <si>
    <t>Monoclonal Mouse Anti-Human; Klons  OCH1E5. Izmantojama audzēju t.sk. aknu audzēju diagnostikai un diferenciāldiagnostikai formalīnā fiksētu, koncentrēta primārā antiviela,   1 ml; paraplastā ieguldītu audu materiālā; darba atšķaidījums vismaz 1:50, šķidrā agregātstāvoklī, uzglabājams temperatūrā no + 2 līdz +8oC</t>
  </si>
  <si>
    <t>anti-p63</t>
  </si>
  <si>
    <t>Monoclonal Mouse Anti-Human; Klons  DAK-p63. Izmantojama audzēju diagnostikai un diferenciāldiagnostikai formalīnā fiksētu, koncentrēta primārā antiviela,   1 ml; paraplastā ieguldītu audu materiālā; darba atšķaidījums vismaz 1:50, šķidrā agregātstāvoklī, uzglabājams temperatūrā no + 2 līdz +8oC</t>
  </si>
  <si>
    <t>anti-p53</t>
  </si>
  <si>
    <t>Monoclonal Mouse Anti-Human; Klons DO-7. Izmantojama audzēju diagnostikai un diferenciāldiagnostikai formalīnā fiksētu, koncentrēta primārā antiviela,   1 ml; paraplastā ieguldītu audu materiālā; darba atšķaidījums vismaz 1:50, šķidrā agregātstāvoklī, uzglabājams temperatūrā no + 2 līdz +8oC</t>
  </si>
  <si>
    <t>Epitopa atbrīvošanas reaģents</t>
  </si>
  <si>
    <t>Epitopa aktivācijas reaģents, 10x koncentrāts, pH9, 500ml.</t>
  </si>
  <si>
    <t>Antivielu atšķaidītājs</t>
  </si>
  <si>
    <t>Antivielu atšķaidītājs, 120 ml,  Flex sērijas, savietojams ar instrumentu AS48 Link.</t>
  </si>
  <si>
    <t xml:space="preserve">Saderība ar primārajām antivielām; darba šķīduma pagatavošanai no primārajām antivielām;  125 ml, šķidrā agregātstāvoklī, uzglabājams temperatūrā no + 2 līdz +8oC </t>
  </si>
  <si>
    <t>Antivielu atškaidītājs ar fona reakciju mazinošiem komponentiem</t>
  </si>
  <si>
    <t>saderība ar primārajām antivielām; darba šķīduma pagatavošanai no primārajām antivielām; 50ml</t>
  </si>
  <si>
    <t>49</t>
  </si>
  <si>
    <t>Buferis</t>
  </si>
  <si>
    <t>pH 7.6 ; saderība ar primārajām antivielām; imūnhistoķīmisko preparātu skalošanai; sausne 2x5 L Tris bufera pagatavošanai</t>
  </si>
  <si>
    <t>DAB</t>
  </si>
  <si>
    <t>Saderība ar primārajām antivielām un vizualizācijas sistēmu; saistītu antivielu (reaģentu) galīgā vizualizācijā; 110ml, šķidrā agregātstāvoklī, uzglabājams temperatūrā no + 2 līdz +8oC</t>
  </si>
  <si>
    <t>Hercep farmakodiagnostikas reaģentu komplekts</t>
  </si>
  <si>
    <t>Semikvantitatīva standartizēta ( IVD )  HER-2 proteīna imūnhistoķīmiska (cerbB-2 onkoproteīna) ekspresijas noteikšana krūts vēža audos, lai izvērtētu Herceptīna terapijas paredzamo efektu; ietilpst detekcijas antiviela, polimēra vizualizācijas Av, pozitīvā  un negatīvā  kontrole, skalošanas buferi, epitopa atbrīvošanas šķīdums, kontroles slaidi, diaminobenzidīns un tā buferis, 35 testi.</t>
  </si>
  <si>
    <t>IHC kontūrzīmulis</t>
  </si>
  <si>
    <t>Šķīdības un adhezivitātes saderība ar reaģentiem; reaģentu zuduma un audu izžūšanas novēršanai;</t>
  </si>
  <si>
    <t>Polimērā vizualizācijas sistēma Envision peles izcelsmes antivielu vizualizācijai</t>
  </si>
  <si>
    <t>Saderība ar primārajām antivielām; saistītas peles primārās antivielas noteikšana; 110 ml, šķidrā agregātstāvoklī, uzglabājams temperatūrā no + 2 līdz +8oC</t>
  </si>
  <si>
    <t>Polimērā vizualizācijas sistēma Envision truša izcelsmes antivielu vizualizācijai</t>
  </si>
  <si>
    <t>Saderība ar primārajām antivielām; saistītas truša primārās antivielas noteikšana; 110ml, šķidrā agregātstāvoklī, uzglabājams temperatūrā no + 2 līdz +8oC</t>
  </si>
  <si>
    <t>TEG buferis, pH 9.0; 10-kārtīgs koncentrāts</t>
  </si>
  <si>
    <t xml:space="preserve">saderība ar primārajām antivielām; antigēna struktūras termiskā atjaunošana; 500 ml, </t>
  </si>
  <si>
    <t>ISH reaģenti</t>
  </si>
  <si>
    <t>dako duoCISHTM vai analogs reaģentu komplekts</t>
  </si>
  <si>
    <t xml:space="preserve"> Satur  peroksidāzes bloķētāju, CISH antivielu maisījumu, sarkanu un zilu hromogēnu,  hromogēnu substrāta buferus. IVD marķējums.  20 testiem</t>
  </si>
  <si>
    <t>testi</t>
  </si>
  <si>
    <t>HER2 CISH PharmDxTM reaģentu komplekts vai analogs reaģentu komplekts</t>
  </si>
  <si>
    <t xml:space="preserve"> Satur  peroksidāzes bloķētāju, CISH antivielu maisījumu, sarkanu un zilu hromogēnu, substrāta buferus, HER2/CEN-17 zondes, hibridizācijas un mazgāšanas buferus, priekšapstrādes buferi, pepsīnu, CISH segstiklu līmi, ar AS48 Link instrumentu savietojamas reaģentu pudeles.  Standartizēts komplekts (IVD ). 20 testi</t>
  </si>
  <si>
    <t>HER2IQ FISH reaģentu komplekts vai analogs</t>
  </si>
  <si>
    <t>Komplektā HER2/CEN-17 IQISH  zondes, hibridizācijas un mazgāšanas buferi, pepsīns, priekšapstrādes buferis, segstiklu līme fluoriscencei.    Paraugu apstrādes laiks līdz  4 stundām. Standartizēts komplekts (IVD ). 20 testi.</t>
  </si>
  <si>
    <t>76</t>
  </si>
  <si>
    <t>Kopā par 76.daļu, eur bez PVN</t>
  </si>
  <si>
    <t>1</t>
  </si>
  <si>
    <t>Antivielu pret neitrofilu citoplazmu noteikšanas stikls ar sešām iedobēm, formalīnā fiksēts, 10x6 testiem</t>
  </si>
  <si>
    <t>CLIFT (Crithidia luciliae) noteikšanas stikls</t>
  </si>
  <si>
    <t>Elisa testu komplekts antivielu pret TNF α noteikšanai</t>
  </si>
  <si>
    <t>Elisa testu komplekts antivielu pret TNF α noteikšanai serumā un plazmā. Derīgs darbam ar fotometriem Multiscan, Ascent.</t>
  </si>
  <si>
    <t>Elisa testu komplekts antivielu pret sTNF R2 noteikšanai</t>
  </si>
  <si>
    <t>Elisa testu komplekts antivielu pret sTNF R2 noteikšanai serumā un plazmā.  Derīgs darbam ar fotometriem Multiscan, Ascent.</t>
  </si>
  <si>
    <t>Elisa testu komplekts antivielu pret sTNF R1 noteikšanai</t>
  </si>
  <si>
    <t>Elisa testu komplekts antivielu pret sTNF R1 noteikšanai serumā un plazmā.  Derīgs darbam ar fotometriem Multiscan, Ascent.</t>
  </si>
  <si>
    <t>Elisa testu komplekts antivielu pret komplementu CH 50 noteikšanai</t>
  </si>
  <si>
    <t>Elisa testu komplekts antivielu pret komplementu CH 50 noteikšanai serumā un plazmā.  Derīgs darbam ar fotometriem Multiscan, Ascent.</t>
  </si>
  <si>
    <t>Elisa testu komplekts antivielu pret komplementu AH 50 noteikšanai</t>
  </si>
  <si>
    <t>Elisa testu komplekts antivielu pret komplementu AH 50 noteikšanai serumā.  Derīgs darbam ar fotometriem Multiscan, Ascent.</t>
  </si>
  <si>
    <t>Elisa testu komplekts Interferona gamma noteikšanai</t>
  </si>
  <si>
    <t>Elisa testu komplekts Interferona gamma noteikšanai serumā un plazmā.  Derīgs darbam ar fotometriem Multiscan, Ascent.</t>
  </si>
  <si>
    <t>Elisa testu komplekts IL 2 noteikšanai</t>
  </si>
  <si>
    <t>Elisa testu komplekts IL 2 noteikšanai serumā un plazmā.  Derīgs darbam ar fotometriem Multiscan, Ascent.</t>
  </si>
  <si>
    <t>Elisa testu komplekts IL 6 noteikšanai</t>
  </si>
  <si>
    <t>Elisa testu komplekts IL 6 noteikšanai serumā un plazmā.  Derīgs darbam ar fotometriem Multiscan, Ascent.</t>
  </si>
  <si>
    <t>Elisa testu komplekts MOG av noteikšanai</t>
  </si>
  <si>
    <t>Elisa komplekts MOG noteikšanai serumā un plazmā.  Derīgs darbam ar fotometriem Multiscan, Ascent.</t>
  </si>
  <si>
    <t>Elisa testu komplekts antivielu pret TSH receptoru noteikšanai</t>
  </si>
  <si>
    <t>Elisa testu komplekts antivielu pret TSH receptoru noteikšanai serumā un plazmā.  Derīgs darbam ar fotometriem Multiscan, Ascent.</t>
  </si>
  <si>
    <t>Elisa testu komplekts MAG noteikšanai</t>
  </si>
  <si>
    <t>Elisa komplekts MAG noteikšanai serumā un plazmā.  Derīgs darbam ar fotometriem Multiscan, Ascent.</t>
  </si>
  <si>
    <t>Elisa testu komplekts antivielu pret gangliozīdiem noteikšanai</t>
  </si>
  <si>
    <t>Elisa testu komplekts antivielu pret gangliozīdiem noteikšanai serumā un plazmā.  Derīgs darbam ar fotometriem Multiscan, Ascent.</t>
  </si>
  <si>
    <t>Elisa testu komplekts cirkulējošo imūnkompleksu noteikšanai</t>
  </si>
  <si>
    <t>Elisa testu komplekts cirkulējošo imūnkompleksu noteikšanai serumā un plazmā.  Derīgs darbam ar fotometriem Multiscan, Ascent.</t>
  </si>
  <si>
    <t>Elisa testu komplekts Anti-DFS70 noteikšanai</t>
  </si>
  <si>
    <t>Elisa testu komplekts Anti-DFS70 noteikšanai serumā.  Derīgs darbam ar fotometriem Multiscan, Ascent.</t>
  </si>
  <si>
    <t>Elisa testu komplekts Anti-PM/Scl (PM/Scl-75 un PM/Scl-100) noteikšanai</t>
  </si>
  <si>
    <t>Elisa testu komplekts Anti-PM/Scl (PM/Scl-75 un PM/Scl-100) noteikšanai serumā.  Derīgs darbam ar fotometriem Multiscan, Ascent.</t>
  </si>
  <si>
    <t>Elisa testu komplekts ASCA IgG noteikšanai</t>
  </si>
  <si>
    <t>Elisa testu komplekts ASCA IgG noteikšanai serumā.  Derīgs darbam ar fotometriem Multiscan, Ascent.</t>
  </si>
  <si>
    <t>Elisa testu komplekts ASCA IgA noteikšanai</t>
  </si>
  <si>
    <t>Elisa testu komplekts ASCA IgA noteikšanai serumā.  Derīgs darbam ar fotometriem Multiscan, Ascent.</t>
  </si>
  <si>
    <t>Elisa testu komplekts antivielu pret Chlamidya trachomatis IgG noteikšanai</t>
  </si>
  <si>
    <t>Elisa testu komplekts antivielu pret Chlamidya trachomatis IgG noteikšanai serumā un plazmā.  Derīgs darbam ar fotometriem Multiscan, Ascent.</t>
  </si>
  <si>
    <t>Elisa testu komplekts antivielu pret Chlamidya trachomatis IgA noteikšanai</t>
  </si>
  <si>
    <t>Elisa testu komplekts antivielu pret Chlamidya trachomatis IgA noteikšanai serumā un plazmā.  Derīgs darbam ar fotometriem Multiscan, Ascent.</t>
  </si>
  <si>
    <t>C.difficile hromagars ar papildinātāju</t>
  </si>
  <si>
    <t>Iepakojums 1 x 500gr. Paredzets selektīvai C.diffilcile audzēšanai</t>
  </si>
  <si>
    <t>Specifiskie reaģenti molekulāri bioloģiskajiem izmeklējumiem ( piedāvāt visu daļu kopā)</t>
  </si>
  <si>
    <t>Fasējums 1 x500 gr. Paredzēts sēņu audzēšanai no patoloģiskā materiāla.Sastāvs uz 1l barotnes: Peptonu komplekss 10,0 gr, dekstroze/glikoze 40,0 gr, hloramfenikols 0,05 gr, agars 15,0 gr</t>
  </si>
  <si>
    <t>Paredzēts sēņu audzēšanai no patoloģiskā materiālA. Iepakojums pa 500gr</t>
  </si>
  <si>
    <t xml:space="preserve">Saburo agars </t>
  </si>
  <si>
    <t>Saburo agars ar hloramfenikolu</t>
  </si>
  <si>
    <t>10 x 3ml (viens flakons paredzēts 500ml pamatbarotnes)</t>
  </si>
  <si>
    <t>10 x 5ml (viens flakons paredzēts 500ml pamatbarotnes)</t>
  </si>
  <si>
    <t>Paredzēts urīnceļu infekciju ierosinaāju audzēšanai un identifikācijai.Iepakojumā 1 x 300gr ar piedevu</t>
  </si>
  <si>
    <t>Genomiskās DNS izdalīšanas komplekts DNA Mini komplekts</t>
  </si>
  <si>
    <r>
      <t>Genomiskās DNS izdalīšanas komplekts - DNeasy Blood</t>
    </r>
    <r>
      <rPr>
        <sz val="10"/>
        <color rgb="FF0070C0"/>
        <rFont val="Calibri"/>
        <family val="2"/>
      </rPr>
      <t>&amp;</t>
    </r>
    <r>
      <rPr>
        <sz val="10"/>
        <color rgb="FF0070C0"/>
        <rFont val="Times New Roman"/>
        <family val="1"/>
        <charset val="186"/>
      </rPr>
      <t>Tissue komplekts</t>
    </r>
  </si>
  <si>
    <t xml:space="preserve">Derīgi darbam ar Finpipette, Ependorfa pipetēm, tilpums līdz 10 mkl. Iepakojums 10 kastītes x 96 uzgaļi </t>
  </si>
  <si>
    <t xml:space="preserve">Derīgi darbam ar Finpipette, Ependorfa pipetēm, tilpums 10 līdz 100 mkl. Iepakojums 10 kastītes x 96 uzgaļi </t>
  </si>
  <si>
    <t xml:space="preserve">Derīgi darbam ar Finpipette, Ependorfa pipetēm, tilpums 10 līdz 200 mkl. Iepakojums 10 kastītes x 96 uzgaļi </t>
  </si>
  <si>
    <t>Pipešu uzgaļi ar kastīti</t>
  </si>
  <si>
    <t>Derīgi darbam ar Finpipette, Ependorfa pipetēm 100 līdz 1000 mkl, 10 kastītes x 96 uzgaļi</t>
  </si>
  <si>
    <t>Pipešu uzgaļi</t>
  </si>
  <si>
    <t>Derīgi darbam ar Finpipette, Ependorfa pipetēm 1000 mkl, 1 x 1000 uzgaļi</t>
  </si>
  <si>
    <t>Derīgi darbam ar Finpipette, Ependorfa pipetēm   5 ml, 5 kastītes x 54 uzgaļi</t>
  </si>
  <si>
    <t xml:space="preserve">Pipešu uzgaļi </t>
  </si>
  <si>
    <t>Derīgi darbam ar Finpipette, Ependorfa pipetēm   5 ml, 1 x 75 uzgaļi</t>
  </si>
  <si>
    <t>Derīgi darbam ar Finpipette, Ependorfa pipetēm 10 ml, 5 kastītes x 24 uzgaļi</t>
  </si>
  <si>
    <t>Derīgi darbam ar Finpipette, Ependorfa pipetēm 10 ml, 1 x 40 uzgaļi</t>
  </si>
  <si>
    <t>Derīgi darbam ar Finpipette, Ependorfa pipetēm  200 mkl, 10 kastītes x 96 uzgaļi</t>
  </si>
  <si>
    <t>Handstep pipešu uzgaļi</t>
  </si>
  <si>
    <t>Paredzēti darbam un savienojami ar BRANDHandyStep pipetēm.Graduēti. Tilpumam 12,5ml. 1x100gab.</t>
  </si>
  <si>
    <t>Paredzēti darbam un savienojami ar BRANDHandyStep pipetēm.Graduēti. Tilpumam 50ml 1x50gab.</t>
  </si>
  <si>
    <t>Paredzēti darbam un savienojami ar BRANDHandyStep pipetēm.Graduēti. Tilpumam 25ml. 1x50gab.</t>
  </si>
  <si>
    <t>Plastmasas kociņi reaktīvu maisīšanai</t>
  </si>
  <si>
    <t>Kociņu garums 120mm, nesterili. 1x500gab.</t>
  </si>
  <si>
    <t>Uzgaļi mikropipetēm, tilpums līdz 10 µl, saderīgi darbam ar Eppendorfa pipetēm (Research un Reference), PP, mehāniski izturīga, autoklavējama pie 121 °C, (īslaicīgi iztur līdz 120 – 140 °C), izturīgi pret sāļu, skābju un sārmu šķīdumiem, ka arī alkoholu. 1x1000gab.</t>
  </si>
  <si>
    <t>Uzgaļi mikropipetēm, tilpums 2  līdz 200 µl, saderīgi darbam ar Eppendorfa pipetēm (Research un Reference), PP, mehāniski izturīga, autoklavējama pie 121 °C, (īslaicīgi iztur līdz 120 – 140 °C), izturīgi pret sāļu, skābju un sārmu šķīdumiem, ka arī alkoholu. 1x1000gab.</t>
  </si>
  <si>
    <t>Uzgaļi mikropipetēm, tilpums 100  līdz 1000 µl, saderīgi darbam ar Eppendorfa pipetēm (Research un Reference), PP, mehāniski izturīga, autoklavējama pie 121 °C, (īslaicīgi iztur līdz 120 – 140 °C), izturīgi pret sāļu, skābju un sārmu šķīdumiem, ka arī alkoholu. 1x1000gab.</t>
  </si>
  <si>
    <t>Mikrotūbiņas ar konisku galu 1,5 ml ar vāciņu</t>
  </si>
  <si>
    <t>Mikrotūbiņas ar konisku galu 2,0 ml ar vāciņu</t>
  </si>
  <si>
    <t>Mikrotūbiņas ar vāciņu 0,5ml PĶR reakcijai</t>
  </si>
  <si>
    <t>PĶR ķēdes vāciņi. 1x500gab.</t>
  </si>
  <si>
    <t xml:space="preserve">Saderīgas ar PCR mēģeņu ķēdēm </t>
  </si>
  <si>
    <t>Rnase/Dnase Pyrogen drošas mēģenes reālā laika PĶR</t>
  </si>
  <si>
    <t>Paredzētas reālā laika PĶR. 1x1000gab.</t>
  </si>
  <si>
    <t>Paraugu kastītes 81 paraugam 1,5ml tilpuma mēģenēm</t>
  </si>
  <si>
    <t>Paredzētas paraugu ievietošanai uzglabāšanā</t>
  </si>
  <si>
    <r>
      <t>Uzgaļi mikrobpipetēm 2,5mkl, saderīgi ar pipetēm Eppendorf Research un Eppendorf Reference. Izgatavoti no polipropilēna, mehāniski izturīgi, autoklavējami pie 121</t>
    </r>
    <r>
      <rPr>
        <vertAlign val="superscript"/>
        <sz val="10"/>
        <color rgb="FF0070C0"/>
        <rFont val="Times New Roman"/>
        <family val="1"/>
        <charset val="186"/>
      </rPr>
      <t>o</t>
    </r>
    <r>
      <rPr>
        <sz val="10"/>
        <color rgb="FF0070C0"/>
        <rFont val="Times New Roman"/>
        <family val="1"/>
        <charset val="186"/>
      </rPr>
      <t>C, var izmantot temp. līdz 100 – 110</t>
    </r>
    <r>
      <rPr>
        <vertAlign val="superscript"/>
        <sz val="10"/>
        <color rgb="FF0070C0"/>
        <rFont val="Times New Roman"/>
        <family val="1"/>
        <charset val="186"/>
      </rPr>
      <t>o</t>
    </r>
    <r>
      <rPr>
        <sz val="10"/>
        <color rgb="FF0070C0"/>
        <rFont val="Times New Roman"/>
        <family val="1"/>
        <charset val="186"/>
      </rPr>
      <t>C (īslaicīgi iztur līdz 120 – 140</t>
    </r>
    <r>
      <rPr>
        <vertAlign val="superscript"/>
        <sz val="10"/>
        <color rgb="FF0070C0"/>
        <rFont val="Times New Roman"/>
        <family val="1"/>
        <charset val="186"/>
      </rPr>
      <t>o</t>
    </r>
    <r>
      <rPr>
        <sz val="10"/>
        <color rgb="FF0070C0"/>
        <rFont val="Times New Roman"/>
        <family val="1"/>
        <charset val="186"/>
      </rPr>
      <t>C), izturīgi pret sāļu, skābju un sārmu šķīdumiem. 1x1000gab.</t>
    </r>
  </si>
  <si>
    <r>
      <t>Augstums 114 mm, diametrs 28 mm. Izgatavotas no polipropilēna, mehāniski izturīgas, autoklavējami pie 121</t>
    </r>
    <r>
      <rPr>
        <vertAlign val="superscript"/>
        <sz val="10"/>
        <color rgb="FF0070C0"/>
        <rFont val="Times New Roman"/>
        <family val="1"/>
        <charset val="186"/>
      </rPr>
      <t>o</t>
    </r>
    <r>
      <rPr>
        <sz val="10"/>
        <color rgb="FF0070C0"/>
        <rFont val="Times New Roman"/>
        <family val="1"/>
        <charset val="186"/>
      </rPr>
      <t>C, var izmantot temp. līdz 100 – 110</t>
    </r>
    <r>
      <rPr>
        <vertAlign val="superscript"/>
        <sz val="10"/>
        <color rgb="FF0070C0"/>
        <rFont val="Times New Roman"/>
        <family val="1"/>
        <charset val="186"/>
      </rPr>
      <t>o</t>
    </r>
    <r>
      <rPr>
        <sz val="10"/>
        <color rgb="FF0070C0"/>
        <rFont val="Times New Roman"/>
        <family val="1"/>
        <charset val="186"/>
      </rPr>
      <t>C (īslaicīgi iztur līdz 120 – 140</t>
    </r>
    <r>
      <rPr>
        <vertAlign val="superscript"/>
        <sz val="10"/>
        <color rgb="FF0070C0"/>
        <rFont val="Times New Roman"/>
        <family val="1"/>
        <charset val="186"/>
      </rPr>
      <t>o</t>
    </r>
    <r>
      <rPr>
        <sz val="10"/>
        <color rgb="FF0070C0"/>
        <rFont val="Times New Roman"/>
        <family val="1"/>
        <charset val="186"/>
      </rPr>
      <t>C), izturīgi pret sāļu, skābju un sārmu šķīdumiem, ka arī alkoholiem, ēsteriem</t>
    </r>
  </si>
  <si>
    <r>
      <t>Izgatavotas no polipropilēna, mehāniski izturīgas, autoklavējami pie 121</t>
    </r>
    <r>
      <rPr>
        <vertAlign val="superscript"/>
        <sz val="10"/>
        <color rgb="FF0070C0"/>
        <rFont val="Times New Roman"/>
        <family val="1"/>
        <charset val="186"/>
      </rPr>
      <t>o</t>
    </r>
    <r>
      <rPr>
        <sz val="10"/>
        <color rgb="FF0070C0"/>
        <rFont val="Times New Roman"/>
        <family val="1"/>
        <charset val="186"/>
      </rPr>
      <t>C, var izmantot temp. līdz 100 – 110</t>
    </r>
    <r>
      <rPr>
        <vertAlign val="superscript"/>
        <sz val="10"/>
        <color rgb="FF0070C0"/>
        <rFont val="Times New Roman"/>
        <family val="1"/>
        <charset val="186"/>
      </rPr>
      <t>o</t>
    </r>
    <r>
      <rPr>
        <sz val="10"/>
        <color rgb="FF0070C0"/>
        <rFont val="Times New Roman"/>
        <family val="1"/>
        <charset val="186"/>
      </rPr>
      <t>C (īslaicīgi iztur līdz 120 – 140</t>
    </r>
    <r>
      <rPr>
        <vertAlign val="superscript"/>
        <sz val="10"/>
        <color rgb="FF0070C0"/>
        <rFont val="Times New Roman"/>
        <family val="1"/>
        <charset val="186"/>
      </rPr>
      <t>o</t>
    </r>
    <r>
      <rPr>
        <sz val="10"/>
        <color rgb="FF0070C0"/>
        <rFont val="Times New Roman"/>
        <family val="1"/>
        <charset val="186"/>
      </rPr>
      <t>C), izturīgi pret sāļu, skābju un sārmu šķīdumiem, ka arī alkoholiem, ēsteriem un ketoniem. Pie 100</t>
    </r>
    <r>
      <rPr>
        <vertAlign val="superscript"/>
        <sz val="10"/>
        <color rgb="FF0070C0"/>
        <rFont val="Times New Roman"/>
        <family val="1"/>
        <charset val="186"/>
      </rPr>
      <t>o</t>
    </r>
    <r>
      <rPr>
        <sz val="10"/>
        <color rgb="FF0070C0"/>
        <rFont val="Times New Roman"/>
        <family val="1"/>
        <charset val="186"/>
      </rPr>
      <t>C 20 min. Mikrotūbiņas ar aizspiežamu vāciņu. Savienojamas ar centrifugēšanu Ependorfa centrifūgā. 1x1000gab.</t>
    </r>
  </si>
  <si>
    <r>
      <t>Izgatavoti no polipropilēna, mehāniski izturīgi, autoklavējami pie 121</t>
    </r>
    <r>
      <rPr>
        <vertAlign val="superscript"/>
        <sz val="10"/>
        <color rgb="FF0070C0"/>
        <rFont val="Times New Roman"/>
        <family val="1"/>
        <charset val="186"/>
      </rPr>
      <t>o</t>
    </r>
    <r>
      <rPr>
        <sz val="10"/>
        <color rgb="FF0070C0"/>
        <rFont val="Times New Roman"/>
        <family val="1"/>
        <charset val="186"/>
      </rPr>
      <t>C, var izmantot temp. līdz 100 – 110</t>
    </r>
    <r>
      <rPr>
        <vertAlign val="superscript"/>
        <sz val="10"/>
        <color rgb="FF0070C0"/>
        <rFont val="Times New Roman"/>
        <family val="1"/>
        <charset val="186"/>
      </rPr>
      <t>o</t>
    </r>
    <r>
      <rPr>
        <sz val="10"/>
        <color rgb="FF0070C0"/>
        <rFont val="Times New Roman"/>
        <family val="1"/>
        <charset val="186"/>
      </rPr>
      <t>C (īslaicīgi iztur līdz 120 – 140</t>
    </r>
    <r>
      <rPr>
        <vertAlign val="superscript"/>
        <sz val="10"/>
        <color rgb="FF0070C0"/>
        <rFont val="Times New Roman"/>
        <family val="1"/>
        <charset val="186"/>
      </rPr>
      <t>o</t>
    </r>
    <r>
      <rPr>
        <sz val="10"/>
        <color rgb="FF0070C0"/>
        <rFont val="Times New Roman"/>
        <family val="1"/>
        <charset val="186"/>
      </rPr>
      <t>C), izturīgi pret sāļu, skābju un sārmu šķīdumiem, ka arī alkoholiem, ēsteriem un ketoniem. 1x500gab.</t>
    </r>
  </si>
  <si>
    <r>
      <t>Izgatavotas no polipropilēna, mehāniski izturīgas, autoklavējami pie 121</t>
    </r>
    <r>
      <rPr>
        <vertAlign val="superscript"/>
        <sz val="10"/>
        <color rgb="FF0070C0"/>
        <rFont val="Times New Roman"/>
        <family val="1"/>
        <charset val="186"/>
      </rPr>
      <t>o</t>
    </r>
    <r>
      <rPr>
        <sz val="10"/>
        <color rgb="FF0070C0"/>
        <rFont val="Times New Roman"/>
        <family val="1"/>
        <charset val="186"/>
      </rPr>
      <t>C, var izmantot temp. līdz 100 – 110</t>
    </r>
    <r>
      <rPr>
        <vertAlign val="superscript"/>
        <sz val="10"/>
        <color rgb="FF0070C0"/>
        <rFont val="Times New Roman"/>
        <family val="1"/>
        <charset val="186"/>
      </rPr>
      <t>o</t>
    </r>
    <r>
      <rPr>
        <sz val="10"/>
        <color rgb="FF0070C0"/>
        <rFont val="Times New Roman"/>
        <family val="1"/>
        <charset val="186"/>
      </rPr>
      <t>C (īslaicīgi iztur līdz 120 – 140</t>
    </r>
    <r>
      <rPr>
        <vertAlign val="superscript"/>
        <sz val="10"/>
        <color rgb="FF0070C0"/>
        <rFont val="Times New Roman"/>
        <family val="1"/>
        <charset val="186"/>
      </rPr>
      <t>o</t>
    </r>
    <r>
      <rPr>
        <sz val="10"/>
        <color rgb="FF0070C0"/>
        <rFont val="Times New Roman"/>
        <family val="1"/>
        <charset val="186"/>
      </rPr>
      <t>C), izturīgi pret sāļu, skābju un sārmu šķīdumiem, ka arī alkoholiem, ēsteriem un ketoniem. 1x1000gab.</t>
    </r>
  </si>
  <si>
    <t>Petri plates , sterilas, polistirēna, 150 mm. , iepakotas pa 20 ,fasējums 100 plates</t>
  </si>
  <si>
    <t>Ergonomiska ar maināmiem lielumiem,  tilpuma krāsu indikātoru, pipešu uzgaļu noņemšanas pogu, pieļaujamo sistēmas kļūdu pie max tilpuma 10 µl  ± 1.0 % (± 0.1 µl) un nejaušības kļūdu pie min tilpuma 0.5 µl ± 5.0 % (± 0.025 µl). Savienojama ar MALDI TOF analizatoru.</t>
  </si>
  <si>
    <t>Ergonomiska ar maināmiem lielumiem,  tilpuma krāsu indikātoru, pipešu uzgaļu noņemšanas pogu, pieļaujamo sistēmas kļūdu pie max tilpuma 20 µl  ± 1.0 % (± 0.2 µl) un nejaušības kļūdu pie min tilpuma 2 µl ± 1.5 % (± 0.03 µl). Savienojama ar MALDI TOF analizatoru.</t>
  </si>
  <si>
    <t>Ergonomiska ar maināmiem lielumiem,  tilpuma krāsu indikātoru, pipešu uzgaļu noņemšanas pogu, pieļaujamo sistēmas kļūdu pie max tilpuma 100 µl  ± 0.8 % (± 0.8 µl) un nejaušības kļūdu pie min tilpuma 10 µl ± 1.0 % (± 0.1 µl). Savienojama ar MALDI TOF analizatoru.</t>
  </si>
  <si>
    <t>Ergonomiska ar maināmiem lielumiem,  tilpuma krāsu indikātoru, pipešu uzgaļu noņemšanas pogu, pieļaujamo sistēmas kļūdu max tilpuma 200 µl  ± 0.6 % (± 1.2 µl) un nejaušības kļūdu pie min tilpuma 20 µl ± 0.7 % (± 0.14 µl). Savienojama ar MALDI TOF analizatoru.</t>
  </si>
  <si>
    <t>Ergonomiska ar maināmiem lielumiem,  tilpuma krāsu indikātoru, pipešu uzgaļu noņemšanas pogu, pieļaujamo sistēmas kļūdu max tilpuma 1000 µl  ± 0.6 % (± 6.0 µl) un nejaušības kļūdu pie min tilpuma 20 µl ± 0.6 % (± 0.6 µl). Savienojama ar MALDI TOF analizatoru.</t>
  </si>
  <si>
    <t>Automātiskā pipete 0,5 - 5 ml</t>
  </si>
  <si>
    <t xml:space="preserve">Ergonomiska ar maināmiem lielumiem,  tilpuma krāsu indikātoru, pipešu uzgaļu noņemšanas pogu </t>
  </si>
  <si>
    <t>Karuselis paredzēts vienlaicīgi 6 automātisko pipešu turēšanai uz darba visrmas. No viena ražotāja ar automātiskajām pipetēm.</t>
  </si>
  <si>
    <r>
      <t>Automātiskā pipete 0,1 - 2,5</t>
    </r>
    <r>
      <rPr>
        <sz val="10"/>
        <color rgb="FF0070C0"/>
        <rFont val="Arial"/>
        <family val="2"/>
        <charset val="186"/>
      </rPr>
      <t>µ</t>
    </r>
    <r>
      <rPr>
        <sz val="10"/>
        <color rgb="FF0070C0"/>
        <rFont val="Times New Roman"/>
        <family val="1"/>
        <charset val="186"/>
      </rPr>
      <t>l</t>
    </r>
  </si>
  <si>
    <t>Ergonomiska ar maināmiem lielumiem,  tilpuma krāsu indikātoru, pipešu uzgaļu noņemšanas pogu, pieļaujamo sistēmas kļūdu  pie max tilpuma 2.5 µl  ± 1.4 % (± 0.035 µl)  un nejaušības kļūdu pie min tilpuma 0.1 µl ± 12.0 % (± 0.012 µl)   
Nejaušības kļūda pie min tilpuma 0.1 µl ± 12.0 % (± 0.012 µl). Savienojama ar MALDI TOF analizatoru.</t>
  </si>
  <si>
    <t xml:space="preserve">Pastēra pipete, sterila,tilpums 3,5 ml, ne īsāka kā 150 mm gara, graduēta līdz 1 ml ar iedaļas vērtību 0,25, pipetes gals koniski sašaurināts, pipetes galā iedaļas vērtība 0,1, iepakojumā pa vienai
</t>
  </si>
  <si>
    <t>Pastēra pipete, sterila, tilpums 3,5 ml, ne īsāka kā 150 mm gara, graduēta līdz 1 ml ar iedaļas vērtību 0,25, pipetes gals koniski sašaurināts, pipetes galā iedaļas vērtība 0,1, iepakojumā pa 10 gab</t>
  </si>
  <si>
    <t xml:space="preserve">Zemas viskozitātes immersijas eļla </t>
  </si>
  <si>
    <t>Paredzēta fluoriscentajai mikroskopijai. Aktīvās vielas: Polybutene CAS#9003-2906p; Hydrogenated terphenyls CAS#6178-32-4; White minerale oil CAS#8042-47-5;Terphenyls CAS#26140-60-3; Polyphenils, quater and higher partally hydrogenated CAS# 6895-74-1. Iepakojums 15 ml</t>
  </si>
  <si>
    <t xml:space="preserve">Na acetāts ar 3 H2O mol. </t>
  </si>
  <si>
    <t>1% joda šķīdums spirtā</t>
  </si>
  <si>
    <t>1% joda šķīdums spirtā, 50 ml</t>
  </si>
  <si>
    <t>Diagnostiskie komplekti molekulāri bioloģiskiem izmeklējumiem ar reālā laika PĶR</t>
  </si>
  <si>
    <t>HSV - 1/2 DNS kvalitatīvas noteikšanas komplekts ar reālā laika  PĶR</t>
  </si>
  <si>
    <r>
      <t>Validēts  noteikšanai cilvēka cerebrospinālajā šķīdumā,cilvēka asins plazmā ar EDTA, iztriepē, ar analītisko jutību HSV-1 0,12 kopijas/</t>
    </r>
    <r>
      <rPr>
        <sz val="10"/>
        <rFont val="Calibri"/>
        <family val="2"/>
      </rPr>
      <t>µ</t>
    </r>
    <r>
      <rPr>
        <sz val="10"/>
        <rFont val="Times New Roman"/>
        <family val="1"/>
        <charset val="186"/>
      </rPr>
      <t>l un SHV2 - 0,16 kopijas/µl PĶR, mērķa amplikons -  154 bp UL5 gēna reģions, kvalitatīvs tests ar vismaz 2 pozitīvām kontrolēm, CE IVD marķējumu, saderīgs darbam arPCR - Rotor-Gene Q iekārtu , ar temperatūras profīlu lai vienā reālā laika PĶR ciklā iespējams  likt dažādu nosakāmo analītu paraugus, ar programmatūru, kas automātiski apstrādā rezultātu un dod atskaiti.Komplekts paredzēts 24 testiem</t>
    </r>
  </si>
  <si>
    <t>CMV DNS  kvantitatīvās  noteikšanas komplekts ar reālā laika PĶR</t>
  </si>
  <si>
    <t>Validēts noteikšanai cilvēka plazmā ar EDTS,   ar  analītisko jutību 57,1 kopijas/ml , mērķa amplikons - 105bp MIE gēna reģions, kvantitatīvs tests ar vismaz 4 dažādu koncentrāciju standartiem CE IVD marķējumu, saderīgs darbam arPCR - Rotor-Gene Q iekārtu , ar temperatūras profīlu lai vienā reālā laika PĶR ciklā iespējams  likt dažādu nosakāmo analītu paraugus, ar programmatūru, kas automātiski apstrādā rezultātu un dod atskaiti.Komplekts paredzēts 24 testiem</t>
  </si>
  <si>
    <t>EBV DNS kvantitatīvās  noteikšanas komplekts ar reālā laika PĶR</t>
  </si>
  <si>
    <r>
      <t>Validēts  noteikšanai cilvēka asins plazmā, serumā, cerebrospinālajā škīdumā,  ar analītisko jutību 1,02 kopijas/</t>
    </r>
    <r>
      <rPr>
        <sz val="10"/>
        <rFont val="Calibri"/>
        <family val="2"/>
      </rPr>
      <t>µ</t>
    </r>
    <r>
      <rPr>
        <sz val="10"/>
        <rFont val="Times New Roman"/>
        <family val="1"/>
        <charset val="186"/>
      </rPr>
      <t>l  PĶR, mērķa amplikons - 97bp EBNA-1 gēna reģions, kvantitatīvs tests ar vismaz 4 dažādu koncentrāciju standartiem, CE IVD marķējumu, saderīgs darbam arPCR - Rotor-Gene Q iekārtu , ar temperatūras profīlu lai vienā reālā laika PĶR ciklā iespējams  likt dažādu nosakāmo analītu paraugus, ar programmatūru, kas automātiski apstrādā rezultātu un dod atskaiti.Komplekts paredzēts 24 testiem</t>
    </r>
  </si>
  <si>
    <t>VZV DNS kvantitatīvās  noteikšanas komplekts ar reālā laika PĶR</t>
  </si>
  <si>
    <r>
      <t>Validēts noteikšanai  cilvēka cerebrospinālajā škīdumā,  ar analītisko jutību 1,36 kopijas/</t>
    </r>
    <r>
      <rPr>
        <sz val="10"/>
        <rFont val="Calibri"/>
        <family val="2"/>
      </rPr>
      <t>µ</t>
    </r>
    <r>
      <rPr>
        <sz val="10"/>
        <rFont val="Times New Roman"/>
        <family val="1"/>
        <charset val="186"/>
      </rPr>
      <t>l  PĶR, mērķa amplikons - 82bp OFR38 proteīna gēna reģions, kvantitatīvs tests ar vismaz 4 dažādu koncentrāciju standartiem, CE IVD marķējumu, saderīgs darbam arPCR - Rotor-Gene Q iekārtu , ar temperatūras profīlu lai vienā reālā laika PĶR ciklā iespējams  likt dažādu nosakāmo analītu paraugus, ar programmatūru, kas automātiski apstrādā rezultātu un dod atskaiti.Komplekts paredzēts 24 testiem</t>
    </r>
  </si>
  <si>
    <t>Bakteriālā meningīta ierosinātāju DNS kvalitatīvais noteikšanas komplekts ar reālā laika PĶR</t>
  </si>
  <si>
    <t>Likvorā-bakteriālo meningītu izraisītāju DNS (S.pneumoniae, ​H.influenza, N.meningitidis, B gr.Streptococcus, L.monocytogenes ). Komplekts validēts un   saderīgs darbam arPCR - Rotor-Gene Q iekārtu</t>
  </si>
  <si>
    <t>Bakteriālo pneimoniju izraisītāju DNS  kvalitatīvai noteiksanas komplekts</t>
  </si>
  <si>
    <t>No bronhoskopijas materiāla vai krēpām - Bakteriālo pneimpniju ierosinātāju  bakteriālo pneimoniju izraisītāju DNS (M.pneumoniae, Ch.pneumoniae, L.pneumoniae, S.pneumoniae, H.influenza, B.pertussis).Komplekts validēts un   saderīgs darbam arPCR - Rotor-Gene Q iekārtu.</t>
  </si>
  <si>
    <t>Bakteriālo pneimoniju izraisītāju DNS  kvalitatīvai noteiksanas komplekts ar reālā laika PĶR</t>
  </si>
  <si>
    <t>No bronhoskopijas materiāla vai krēpām - Bakteriālo pneimpniju ierosinātāju  bakteriālo pneimoniju izraisītāju DNS (M.pneumoniae, Ch.pneumoniae, L.pneumoniae, S.pneumoniae, H.influenza, B.pertussis).</t>
  </si>
  <si>
    <t xml:space="preserve">Vīrusu un baktēriju etioloģijas elpceļu infekciju ierosinatāju ( respratorais panelis)  dignostiskais komplekts ar reālā laika PĶR </t>
  </si>
  <si>
    <t>Paredzēts  noteikšanai un diferenciāciju vismaz 16 iepējamajiem RNS un 2 DNS ierosiinātāju vīrusiem un 3 baktēriju sugām ( adenovīrusi, parvovīrusi ( HBoV), Coronavīrusi ( NL63, OC43, 229E, HKU1), hMPV,A gripas, B gripas vīrusi,  AH1N1var gri[as vīruss, paragripas vīrusi - 1,2,3,4, rinovīrusi/enterovīrusi, RSV-A, B, B.pertussis, L.pneumophila, M.pneumoniae no nazofaringeālās iztriepes.Komplektā 24 testi</t>
  </si>
  <si>
    <t>HCV RNS noteikšanas komplekts ar reālā laika PĶR</t>
  </si>
  <si>
    <t xml:space="preserve">Paredzēts HCV RNS noteikšanai </t>
  </si>
  <si>
    <t xml:space="preserve">HCV genotipēšanas komplekts ar reālāa laika PĶR </t>
  </si>
  <si>
    <t>. Paredzēts HCV genotipa noteikšanai.Komplekts validēts un   saderīgs darbam arPCR - Rotor-Gene Q iekārtu</t>
  </si>
  <si>
    <t xml:space="preserve">HCV kvantitīvais noteikšanas komplekts ar reālā laika PĶR </t>
  </si>
  <si>
    <t>Paredzēts HCV vīrusa slodzei kvantitatīvi. Analītiskā jutība 12 kopijas/mkl. Komplekts validēts un   saderīgs darbam arPCR - Rotor-Gene Q iekārtu</t>
  </si>
  <si>
    <t>HCV genotype 1a,1b,3,4, noteikšanas komplekts ar reālā laika PĶR</t>
  </si>
  <si>
    <t>Paredzēts HCV genotipa noteikšanai</t>
  </si>
  <si>
    <t>Borrelia reālā laika PCR noteikšanas komplekts</t>
  </si>
  <si>
    <r>
      <t xml:space="preserve">Paredzēts 50 reakcijām. Komplektā visi nepieciešamie reaģenti reakcijas veikšanai, pozitīvā kontrole, negatīvā kontrole. CE IVD marķēts. Jutība ar validēto izdalīšanas metodi ne sliktāka par 10 kopijām. Komplektam jānosaka </t>
    </r>
    <r>
      <rPr>
        <i/>
        <sz val="10"/>
        <rFont val="Times New Roman"/>
        <family val="1"/>
        <charset val="186"/>
      </rPr>
      <t>Borrelia garinii</t>
    </r>
    <r>
      <rPr>
        <sz val="10"/>
        <rFont val="Times New Roman"/>
        <family val="1"/>
        <charset val="186"/>
      </rPr>
      <t>,</t>
    </r>
    <r>
      <rPr>
        <i/>
        <sz val="10"/>
        <rFont val="Times New Roman"/>
        <family val="1"/>
        <charset val="186"/>
      </rPr>
      <t xml:space="preserve"> Borrelia afzelii</t>
    </r>
    <r>
      <rPr>
        <sz val="10"/>
        <rFont val="Times New Roman"/>
        <family val="1"/>
        <charset val="186"/>
      </rPr>
      <t xml:space="preserve"> and </t>
    </r>
    <r>
      <rPr>
        <i/>
        <sz val="10"/>
        <rFont val="Times New Roman"/>
        <family val="1"/>
        <charset val="186"/>
      </rPr>
      <t>Borrelia burgdorferi</t>
    </r>
    <r>
      <rPr>
        <sz val="10"/>
        <rFont val="Times New Roman"/>
        <family val="1"/>
        <charset val="186"/>
      </rPr>
      <t xml:space="preserve"> </t>
    </r>
    <r>
      <rPr>
        <i/>
        <sz val="10"/>
        <rFont val="Times New Roman"/>
        <family val="1"/>
        <charset val="186"/>
      </rPr>
      <t>sensu stricto.</t>
    </r>
    <r>
      <rPr>
        <sz val="10"/>
        <rFont val="Times New Roman"/>
        <family val="1"/>
        <charset val="186"/>
      </rPr>
      <t xml:space="preserve"> Jābūt saderīgam ar pasūtītāj rīcībā esošo analizatoru Rotor-Gene Q MDx</t>
    </r>
  </si>
  <si>
    <t>Enterovīrusu RNS noteikšanas komplekts ar re\alā laika PĶR</t>
  </si>
  <si>
    <t>Paredzēts enterovīrusu RNSkvantitatīvai  noteikšana. Komplekts validēts un   saderīgs darbam arPCR - Rotor-Gene Q iekārtu.Paredzēts 48 reakcijām. Komplektā RT enzīmu maisījums, enterovīrusa provju maisījums, 4 kvantificēšanas standarti, inhibīcijas kontrole, negatīvā kontrole. CE IVD marķēts. Jutība ar validēto izdalīšanas metodi ne sliktāka par 0,4 IU/mL. Jābūt saderīgam ar pasūtītāj rīcībā esošo analizatoru Rotor-Gene Q MDx.</t>
  </si>
  <si>
    <t>Paredzēts HBV vīrusa DNS kvantitatīvai  noteikšana. Komplekts validēts un   saderīgs darbam ar PCR - Rotor-Gene Q iekārtu</t>
  </si>
  <si>
    <t>HBS DNS noteikšanas komplekts kvantitatīvi ar reālā laika PĶR</t>
  </si>
  <si>
    <t>7</t>
  </si>
  <si>
    <t>8</t>
  </si>
  <si>
    <t>9</t>
  </si>
  <si>
    <t>10</t>
  </si>
  <si>
    <t>11</t>
  </si>
  <si>
    <t>12</t>
  </si>
  <si>
    <t>13</t>
  </si>
  <si>
    <t>14</t>
  </si>
  <si>
    <t>15</t>
  </si>
  <si>
    <t>16</t>
  </si>
  <si>
    <t>17</t>
  </si>
  <si>
    <t>18</t>
  </si>
  <si>
    <t>19</t>
  </si>
  <si>
    <t>21</t>
  </si>
  <si>
    <t>22</t>
  </si>
  <si>
    <t>23</t>
  </si>
  <si>
    <t>24</t>
  </si>
  <si>
    <t>26</t>
  </si>
  <si>
    <t>27</t>
  </si>
  <si>
    <t>28</t>
  </si>
  <si>
    <t>29</t>
  </si>
  <si>
    <t>31</t>
  </si>
  <si>
    <t>32</t>
  </si>
  <si>
    <t>33</t>
  </si>
  <si>
    <t>34</t>
  </si>
  <si>
    <t>35</t>
  </si>
  <si>
    <t>36</t>
  </si>
  <si>
    <t>37</t>
  </si>
  <si>
    <t>38</t>
  </si>
  <si>
    <t>39</t>
  </si>
  <si>
    <t>41</t>
  </si>
  <si>
    <t>42</t>
  </si>
  <si>
    <t>43</t>
  </si>
  <si>
    <t>44</t>
  </si>
  <si>
    <t>45</t>
  </si>
  <si>
    <t>46</t>
  </si>
  <si>
    <t>47</t>
  </si>
  <si>
    <t>48</t>
  </si>
  <si>
    <t>51</t>
  </si>
  <si>
    <t>52</t>
  </si>
  <si>
    <t>53</t>
  </si>
  <si>
    <t>54</t>
  </si>
  <si>
    <t>57</t>
  </si>
  <si>
    <t>58</t>
  </si>
  <si>
    <t>59</t>
  </si>
  <si>
    <t>62</t>
  </si>
  <si>
    <t>63</t>
  </si>
  <si>
    <t>64</t>
  </si>
  <si>
    <t>65</t>
  </si>
  <si>
    <t>66</t>
  </si>
  <si>
    <t>68</t>
  </si>
  <si>
    <t>4.1</t>
  </si>
  <si>
    <t>4.2</t>
  </si>
  <si>
    <t>6.3</t>
  </si>
  <si>
    <t>6.4</t>
  </si>
  <si>
    <t>8.3</t>
  </si>
  <si>
    <t>8.4</t>
  </si>
  <si>
    <t>8.5</t>
  </si>
  <si>
    <t>8.6</t>
  </si>
  <si>
    <t>8.7</t>
  </si>
  <si>
    <t>8.8</t>
  </si>
  <si>
    <t>8.9</t>
  </si>
  <si>
    <t>8.10</t>
  </si>
  <si>
    <t>9.9</t>
  </si>
  <si>
    <t>9.10</t>
  </si>
  <si>
    <t>9.11</t>
  </si>
  <si>
    <t>9.12</t>
  </si>
  <si>
    <t>9.13</t>
  </si>
  <si>
    <t>10.14</t>
  </si>
  <si>
    <t>10.15</t>
  </si>
  <si>
    <t>10.16</t>
  </si>
  <si>
    <t>10.17</t>
  </si>
  <si>
    <t>10.18</t>
  </si>
  <si>
    <t>10.19</t>
  </si>
  <si>
    <t>10.20</t>
  </si>
  <si>
    <t>10.21</t>
  </si>
  <si>
    <t>10.22</t>
  </si>
  <si>
    <t>10.23</t>
  </si>
  <si>
    <t>10.24</t>
  </si>
  <si>
    <t>12.7</t>
  </si>
  <si>
    <t>12.8</t>
  </si>
  <si>
    <t>12.9</t>
  </si>
  <si>
    <t>12.10</t>
  </si>
  <si>
    <t>12.11</t>
  </si>
  <si>
    <t>12.12</t>
  </si>
  <si>
    <t>12.13</t>
  </si>
  <si>
    <t>12.14</t>
  </si>
  <si>
    <t>14.3</t>
  </si>
  <si>
    <t>14.4</t>
  </si>
  <si>
    <t>14.5</t>
  </si>
  <si>
    <t>14.6</t>
  </si>
  <si>
    <t>15.6</t>
  </si>
  <si>
    <t>15.7</t>
  </si>
  <si>
    <t>15.8</t>
  </si>
  <si>
    <t>15.9</t>
  </si>
  <si>
    <t>15.10</t>
  </si>
  <si>
    <t>15.11</t>
  </si>
  <si>
    <t>15.12</t>
  </si>
  <si>
    <t>15.13</t>
  </si>
  <si>
    <t>17.5</t>
  </si>
  <si>
    <t>17.6</t>
  </si>
  <si>
    <t>17.7</t>
  </si>
  <si>
    <t>20.3</t>
  </si>
  <si>
    <t>20.4</t>
  </si>
  <si>
    <t>22.3</t>
  </si>
  <si>
    <t>22.4</t>
  </si>
  <si>
    <t>22.5</t>
  </si>
  <si>
    <t>22.6</t>
  </si>
  <si>
    <t>22.7</t>
  </si>
  <si>
    <t>22.8</t>
  </si>
  <si>
    <t>22.9</t>
  </si>
  <si>
    <t>22.10</t>
  </si>
  <si>
    <t>22.11</t>
  </si>
  <si>
    <t>22.12</t>
  </si>
  <si>
    <t>22.13</t>
  </si>
  <si>
    <t>24.3</t>
  </si>
  <si>
    <t>24.4</t>
  </si>
  <si>
    <t>24.5</t>
  </si>
  <si>
    <t>24.6</t>
  </si>
  <si>
    <t>24.7</t>
  </si>
  <si>
    <t>24.8</t>
  </si>
  <si>
    <t>24.9</t>
  </si>
  <si>
    <t>24.10</t>
  </si>
  <si>
    <t>24.11</t>
  </si>
  <si>
    <t>24.12</t>
  </si>
  <si>
    <t>24.13</t>
  </si>
  <si>
    <t>28.4</t>
  </si>
  <si>
    <t>28.5</t>
  </si>
  <si>
    <t>28.6</t>
  </si>
  <si>
    <t>28.7</t>
  </si>
  <si>
    <t>28.8</t>
  </si>
  <si>
    <t>28.9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</si>
  <si>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</si>
  <si>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</si>
  <si>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</si>
  <si>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</si>
  <si>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</si>
  <si>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</si>
  <si>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</si>
  <si>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</si>
  <si>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</si>
  <si>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</si>
  <si>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</si>
  <si>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</si>
  <si>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</si>
  <si>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</si>
  <si>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</si>
  <si>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</si>
  <si>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</si>
  <si>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</si>
  <si>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</si>
  <si>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</si>
  <si>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</si>
  <si>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</si>
  <si>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32.3</t>
  </si>
  <si>
    <t>32.4</t>
  </si>
  <si>
    <t>32.5</t>
  </si>
  <si>
    <t>32.6</t>
  </si>
  <si>
    <t>32.7</t>
  </si>
  <si>
    <t>33.8</t>
  </si>
  <si>
    <t>33.9</t>
  </si>
  <si>
    <t>33.10</t>
  </si>
  <si>
    <t>33.11</t>
  </si>
  <si>
    <t>33.12</t>
  </si>
  <si>
    <t>33.13</t>
  </si>
  <si>
    <t>33.14</t>
  </si>
  <si>
    <t>33.15</t>
  </si>
  <si>
    <t>33.16</t>
  </si>
  <si>
    <t>33.17</t>
  </si>
  <si>
    <t>33.18</t>
  </si>
  <si>
    <t>33.19</t>
  </si>
  <si>
    <t>33.20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</si>
  <si>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</si>
  <si>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</si>
  <si>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</si>
  <si>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</si>
  <si>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</si>
  <si>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</si>
  <si>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</si>
  <si>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</si>
  <si>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</si>
  <si>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</si>
  <si>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</si>
  <si>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</si>
  <si>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</si>
  <si>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</si>
  <si>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</si>
  <si>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</si>
  <si>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</si>
  <si>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</si>
  <si>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</si>
  <si>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</si>
  <si>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</si>
  <si>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</si>
  <si>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</si>
  <si>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</si>
  <si>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</si>
  <si>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</si>
  <si>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</si>
  <si>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</si>
  <si>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</si>
  <si>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</si>
  <si>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36.5</t>
  </si>
  <si>
    <t>36.6</t>
  </si>
  <si>
    <t>36.7</t>
  </si>
  <si>
    <t>36.8</t>
  </si>
  <si>
    <t>36.9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</si>
  <si>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</si>
  <si>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</si>
  <si>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</si>
  <si>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</si>
  <si>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</si>
  <si>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</si>
  <si>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</si>
  <si>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</si>
  <si>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</si>
  <si>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</si>
  <si>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</si>
  <si>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</si>
  <si>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</si>
  <si>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</si>
  <si>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</si>
  <si>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</si>
  <si>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</si>
  <si>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</si>
  <si>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</si>
  <si>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</si>
  <si>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</si>
  <si>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</si>
  <si>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</si>
  <si>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</si>
  <si>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</si>
  <si>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</si>
  <si>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39.6</t>
  </si>
  <si>
    <t>39.7</t>
  </si>
  <si>
    <t>39.8</t>
  </si>
  <si>
    <t>39.9</t>
  </si>
  <si>
    <t>39.10</t>
  </si>
  <si>
    <t>39.11</t>
  </si>
  <si>
    <t>39.12</t>
  </si>
  <si>
    <t>39.13</t>
  </si>
  <si>
    <t>39.14</t>
  </si>
  <si>
    <t>39.15</t>
  </si>
  <si>
    <t>39.16</t>
  </si>
  <si>
    <t>41.6</t>
  </si>
  <si>
    <t>41.7</t>
  </si>
  <si>
    <t>41.8</t>
  </si>
  <si>
    <t>41.9</t>
  </si>
  <si>
    <t>41.10</t>
  </si>
  <si>
    <t>41.11</t>
  </si>
  <si>
    <t>41.12</t>
  </si>
  <si>
    <t>41.13</t>
  </si>
  <si>
    <t>41.14</t>
  </si>
  <si>
    <t>41.15</t>
  </si>
  <si>
    <t>41.16</t>
  </si>
  <si>
    <t>41.17</t>
  </si>
  <si>
    <t>41.18</t>
  </si>
  <si>
    <t>41.19</t>
  </si>
  <si>
    <t>41.20</t>
  </si>
  <si>
    <t>41.21</t>
  </si>
  <si>
    <t>41.22</t>
  </si>
  <si>
    <t>41.23</t>
  </si>
  <si>
    <t>41.24</t>
  </si>
  <si>
    <t>41.25</t>
  </si>
  <si>
    <t>41.26</t>
  </si>
  <si>
    <t>42.5</t>
  </si>
  <si>
    <t>42.6</t>
  </si>
  <si>
    <t>42.7</t>
  </si>
  <si>
    <t>42.8</t>
  </si>
  <si>
    <t>42.9</t>
  </si>
  <si>
    <t>44.3</t>
  </si>
  <si>
    <t>44.4</t>
  </si>
  <si>
    <t>45.4</t>
  </si>
  <si>
    <t>46.5</t>
  </si>
  <si>
    <t>48.5</t>
  </si>
  <si>
    <t>48.6</t>
  </si>
  <si>
    <t>48.7</t>
  </si>
  <si>
    <t>48.8</t>
  </si>
  <si>
    <t>48.9</t>
  </si>
  <si>
    <t>50.2</t>
  </si>
  <si>
    <t>50.3</t>
  </si>
  <si>
    <t>51.4</t>
  </si>
  <si>
    <t>51.5</t>
  </si>
  <si>
    <t>51.6</t>
  </si>
  <si>
    <t>51.7</t>
  </si>
  <si>
    <t>51.8</t>
  </si>
  <si>
    <t>51.9</t>
  </si>
  <si>
    <t>51.10</t>
  </si>
  <si>
    <t>51.11</t>
  </si>
  <si>
    <t>51.12</t>
  </si>
  <si>
    <t>54.4</t>
  </si>
  <si>
    <t>54.5</t>
  </si>
  <si>
    <t>54.6</t>
  </si>
  <si>
    <t>54.7</t>
  </si>
  <si>
    <t>54.8</t>
  </si>
  <si>
    <t>54.9</t>
  </si>
  <si>
    <t>55.10</t>
  </si>
  <si>
    <t>55.11</t>
  </si>
  <si>
    <t>55.12</t>
  </si>
  <si>
    <t>55.13</t>
  </si>
  <si>
    <t>55.14</t>
  </si>
  <si>
    <t>55.15</t>
  </si>
  <si>
    <t>55.16</t>
  </si>
  <si>
    <t>55.17</t>
  </si>
  <si>
    <t>55.18</t>
  </si>
  <si>
    <t>57.2</t>
  </si>
  <si>
    <t>57.3</t>
  </si>
  <si>
    <t>58.4</t>
  </si>
  <si>
    <t>58.5</t>
  </si>
  <si>
    <t>58.6</t>
  </si>
  <si>
    <t>58.7</t>
  </si>
  <si>
    <t>58.8</t>
  </si>
  <si>
    <t>58.9</t>
  </si>
  <si>
    <t>58.10</t>
  </si>
  <si>
    <t>60.3</t>
  </si>
  <si>
    <t>60.4</t>
  </si>
  <si>
    <t>60.5</t>
  </si>
  <si>
    <t>60.6</t>
  </si>
  <si>
    <t>60.7</t>
  </si>
  <si>
    <t>61.8</t>
  </si>
  <si>
    <t>61.9</t>
  </si>
  <si>
    <t>63.10</t>
  </si>
  <si>
    <t>64.9</t>
  </si>
  <si>
    <t>64.10</t>
  </si>
  <si>
    <t>64.11</t>
  </si>
  <si>
    <t>64.12</t>
  </si>
  <si>
    <t>64.13</t>
  </si>
  <si>
    <t>66.10</t>
  </si>
  <si>
    <t>66.11</t>
  </si>
  <si>
    <t>68.5</t>
  </si>
  <si>
    <t>68.6</t>
  </si>
  <si>
    <t>68.7</t>
  </si>
  <si>
    <t>68.8</t>
  </si>
  <si>
    <t>68.9</t>
  </si>
  <si>
    <t>68.10</t>
  </si>
  <si>
    <t>68.11</t>
  </si>
  <si>
    <t>68.12</t>
  </si>
  <si>
    <t>68.13</t>
  </si>
  <si>
    <t>68.14</t>
  </si>
  <si>
    <t>68.15</t>
  </si>
  <si>
    <t>69.1</t>
  </si>
  <si>
    <t>69.2</t>
  </si>
  <si>
    <t>69.3</t>
  </si>
  <si>
    <t>69.4</t>
  </si>
  <si>
    <t>69.5</t>
  </si>
  <si>
    <t>69.6</t>
  </si>
  <si>
    <t>69.7</t>
  </si>
  <si>
    <t>69.8</t>
  </si>
  <si>
    <t>69.9</t>
  </si>
  <si>
    <t>69.10</t>
  </si>
  <si>
    <t>69.11</t>
  </si>
  <si>
    <t>69.12</t>
  </si>
  <si>
    <t>69.13</t>
  </si>
  <si>
    <t>69.14</t>
  </si>
  <si>
    <t>69.15</t>
  </si>
  <si>
    <t>69.16</t>
  </si>
  <si>
    <t>69.17</t>
  </si>
  <si>
    <t>69.18</t>
  </si>
  <si>
    <t>69.19</t>
  </si>
  <si>
    <t>69.20</t>
  </si>
  <si>
    <t>69.21</t>
  </si>
  <si>
    <t>69.22</t>
  </si>
  <si>
    <t>69.23</t>
  </si>
  <si>
    <t>69.24</t>
  </si>
  <si>
    <t>69.25</t>
  </si>
  <si>
    <t>69.26</t>
  </si>
  <si>
    <t>69.27</t>
  </si>
  <si>
    <t>69.28</t>
  </si>
  <si>
    <t>70.1</t>
  </si>
  <si>
    <t>70.2</t>
  </si>
  <si>
    <t>70.3</t>
  </si>
  <si>
    <t>70.4</t>
  </si>
  <si>
    <t>70.5</t>
  </si>
  <si>
    <t>70.6</t>
  </si>
  <si>
    <t>70.7</t>
  </si>
  <si>
    <t>70.8</t>
  </si>
  <si>
    <t>70.9</t>
  </si>
  <si>
    <t>70.10</t>
  </si>
  <si>
    <t>70.11</t>
  </si>
  <si>
    <t>70.12</t>
  </si>
  <si>
    <t>70.13</t>
  </si>
  <si>
    <t>70.14</t>
  </si>
  <si>
    <t>70.15</t>
  </si>
  <si>
    <t xml:space="preserve">Adekvāts audu krāsojums, Patomorfoloģisko pārskata preparātu krāsojums, Derīguma termiņš vismaz 24 mēneši, 1 L
</t>
  </si>
  <si>
    <r>
      <t xml:space="preserve">Perijodiska skābes </t>
    </r>
    <r>
      <rPr>
        <i/>
        <sz val="10"/>
        <rFont val="Times New Roman"/>
        <family val="1"/>
        <charset val="186"/>
      </rPr>
      <t xml:space="preserve">Schiff </t>
    </r>
    <r>
      <rPr>
        <sz val="10"/>
        <rFont val="Times New Roman"/>
        <family val="1"/>
        <charset val="186"/>
      </rPr>
      <t>reakcija (PAS)</t>
    </r>
  </si>
  <si>
    <r>
      <t>Gordona retikulīna noteikšanas metode (</t>
    </r>
    <r>
      <rPr>
        <i/>
        <sz val="10"/>
        <rFont val="Times New Roman"/>
        <family val="1"/>
        <charset val="186"/>
      </rPr>
      <t>Gordon &amp; Sweet's reticulin silver</t>
    </r>
    <r>
      <rPr>
        <sz val="10"/>
        <rFont val="Times New Roman"/>
        <family val="1"/>
        <charset val="186"/>
      </rPr>
      <t>)</t>
    </r>
  </si>
  <si>
    <r>
      <t>Van Gizons (</t>
    </r>
    <r>
      <rPr>
        <i/>
        <sz val="10"/>
        <rFont val="Times New Roman"/>
        <family val="1"/>
        <charset val="186"/>
      </rPr>
      <t>Van Gieson</t>
    </r>
    <r>
      <rPr>
        <sz val="10"/>
        <rFont val="Times New Roman"/>
        <family val="1"/>
        <charset val="186"/>
      </rPr>
      <t>) histoķīmiskā vizualizācija</t>
    </r>
  </si>
  <si>
    <t>71.1</t>
  </si>
  <si>
    <t>71.2</t>
  </si>
  <si>
    <t>71.3</t>
  </si>
  <si>
    <t>71.4</t>
  </si>
  <si>
    <t>71.5</t>
  </si>
  <si>
    <t>71.6</t>
  </si>
  <si>
    <t>71.7</t>
  </si>
  <si>
    <t>71.8</t>
  </si>
  <si>
    <t>71.9</t>
  </si>
  <si>
    <t>71.10</t>
  </si>
  <si>
    <t>72.1</t>
  </si>
  <si>
    <t>72.2</t>
  </si>
  <si>
    <t>72.3</t>
  </si>
  <si>
    <t>72.4</t>
  </si>
  <si>
    <t>72.5</t>
  </si>
  <si>
    <t>73.</t>
  </si>
  <si>
    <t>73.1</t>
  </si>
  <si>
    <t>73.2</t>
  </si>
  <si>
    <t>73.3</t>
  </si>
  <si>
    <t>73.4</t>
  </si>
  <si>
    <t>73.5</t>
  </si>
  <si>
    <t>74.1</t>
  </si>
  <si>
    <t>74.2</t>
  </si>
  <si>
    <t>74.3</t>
  </si>
  <si>
    <t>75.1</t>
  </si>
  <si>
    <t>75.2</t>
  </si>
  <si>
    <t>75.3</t>
  </si>
  <si>
    <t>75.4</t>
  </si>
  <si>
    <t>75.5</t>
  </si>
  <si>
    <t>75.6</t>
  </si>
  <si>
    <t>75.7</t>
  </si>
  <si>
    <t>75.8</t>
  </si>
  <si>
    <t>75.9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</si>
  <si>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</si>
  <si>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</si>
  <si>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</si>
  <si>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</si>
  <si>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</si>
  <si>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</si>
  <si>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</si>
  <si>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</si>
  <si>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</si>
  <si>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</si>
  <si>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</si>
  <si>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</si>
  <si>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</si>
  <si>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</si>
  <si>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</si>
  <si>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</si>
  <si>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</si>
  <si>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</si>
  <si>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</si>
  <si>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</si>
  <si>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</si>
  <si>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</si>
  <si>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</si>
  <si>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</si>
  <si>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</si>
  <si>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</si>
  <si>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</si>
  <si>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</si>
  <si>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75.38</t>
  </si>
  <si>
    <t>75.39</t>
  </si>
  <si>
    <t>75.40</t>
  </si>
  <si>
    <t>75.41</t>
  </si>
  <si>
    <t>75.42</t>
  </si>
  <si>
    <t>75.43</t>
  </si>
  <si>
    <t>75.44</t>
  </si>
  <si>
    <t>75.45</t>
  </si>
  <si>
    <t>75.46</t>
  </si>
  <si>
    <t>75.47</t>
  </si>
  <si>
    <t>75.48</t>
  </si>
  <si>
    <t>75.49</t>
  </si>
  <si>
    <t>75.50</t>
  </si>
  <si>
    <t>75.51</t>
  </si>
  <si>
    <t>75.52</t>
  </si>
  <si>
    <t>75.53</t>
  </si>
  <si>
    <t>75.54</t>
  </si>
  <si>
    <t>75.55</t>
  </si>
  <si>
    <t>75.56</t>
  </si>
  <si>
    <t>75.57</t>
  </si>
  <si>
    <t>75.58</t>
  </si>
  <si>
    <t>75.59</t>
  </si>
  <si>
    <t>75.60</t>
  </si>
  <si>
    <t>75.61</t>
  </si>
  <si>
    <t>75.62</t>
  </si>
  <si>
    <t>75.63</t>
  </si>
  <si>
    <t>75.64</t>
  </si>
  <si>
    <t>75.65</t>
  </si>
  <si>
    <t>75.66</t>
  </si>
  <si>
    <t>75.67</t>
  </si>
  <si>
    <t>75.68</t>
  </si>
  <si>
    <t>75.69</t>
  </si>
  <si>
    <t>75.70</t>
  </si>
  <si>
    <t>75.71</t>
  </si>
  <si>
    <t>75.72</t>
  </si>
  <si>
    <t>75.73</t>
  </si>
  <si>
    <t>75.74</t>
  </si>
  <si>
    <t>75.75</t>
  </si>
  <si>
    <t>75.76</t>
  </si>
  <si>
    <t>75.77</t>
  </si>
  <si>
    <t>75.78</t>
  </si>
  <si>
    <t>75.79</t>
  </si>
  <si>
    <t>75.80</t>
  </si>
  <si>
    <t>75.81</t>
  </si>
  <si>
    <t>75.82</t>
  </si>
  <si>
    <t>75.83</t>
  </si>
  <si>
    <t>75.84</t>
  </si>
  <si>
    <t>75.85</t>
  </si>
  <si>
    <t>75.86</t>
  </si>
  <si>
    <t>75.87</t>
  </si>
  <si>
    <t>75.88</t>
  </si>
  <si>
    <t>75.89</t>
  </si>
  <si>
    <t>75.90</t>
  </si>
  <si>
    <t>75.91</t>
  </si>
  <si>
    <t>75.92</t>
  </si>
  <si>
    <t>75.93</t>
  </si>
  <si>
    <t>75.94</t>
  </si>
  <si>
    <t>75.95</t>
  </si>
  <si>
    <t>75.96</t>
  </si>
  <si>
    <t>75.97</t>
  </si>
  <si>
    <t>75.98</t>
  </si>
  <si>
    <t>75.99</t>
  </si>
  <si>
    <t>75.100</t>
  </si>
  <si>
    <t>75.101</t>
  </si>
  <si>
    <t>75.102</t>
  </si>
  <si>
    <t>75.103</t>
  </si>
  <si>
    <t>75.104</t>
  </si>
  <si>
    <t>75.105</t>
  </si>
  <si>
    <t>75.106</t>
  </si>
  <si>
    <t>75.107</t>
  </si>
  <si>
    <t>75.108</t>
  </si>
  <si>
    <t>75.109</t>
  </si>
  <si>
    <t>75.110</t>
  </si>
  <si>
    <t>76.1</t>
  </si>
  <si>
    <t>76.2</t>
  </si>
  <si>
    <t>76.3</t>
  </si>
  <si>
    <t>Parametru atbilstību pamatot ar norādi uz pavadošo dokumentu, kas ļauj pārliecināties par piegādājamās Preces atbilstību tehniskajai specifikācijai. Informatīvajos materiālos pretendents atzīmē uz kuru iepirkuma tehniskās specifikācijas pozīciju pievienotā informācija attiecināma. Informatīvajiem materiāliem jābūt latviešu valodā.</t>
  </si>
  <si>
    <r>
      <t xml:space="preserve">Gelkartes asins grupas noteikšanai ABO un Rh/D/ sistēmā ar tiešo un apgriezto metodi. </t>
    </r>
    <r>
      <rPr>
        <i/>
        <sz val="10"/>
        <color rgb="FF000000"/>
        <rFont val="Times New Roman"/>
        <family val="1"/>
        <charset val="186"/>
      </rPr>
      <t>1 statīvs x 12 gēlkartes</t>
    </r>
  </si>
  <si>
    <r>
      <t xml:space="preserve">Gelkartes nepilno antieritrocitāro antivielu skrīningam, nepilno antivielu titrēšanai ar 3 antigēniem, recipienta un donora individuālās saderības testam, DAT.  </t>
    </r>
    <r>
      <rPr>
        <i/>
        <sz val="10"/>
        <color rgb="FF000000"/>
        <rFont val="Times New Roman"/>
        <family val="1"/>
        <charset val="186"/>
      </rPr>
      <t>1 statīvs x 12 gēlkartes</t>
    </r>
  </si>
  <si>
    <r>
      <t xml:space="preserve">Gelkartes recipienta un donora individuālas saderības testam ABO sistēmā. </t>
    </r>
    <r>
      <rPr>
        <i/>
        <sz val="10"/>
        <color rgb="FF000000"/>
        <rFont val="Times New Roman"/>
        <family val="1"/>
        <charset val="186"/>
      </rPr>
      <t>1 statīvs x 12 gēlkartes</t>
    </r>
  </si>
  <si>
    <t>Reaģentiem jāpievieno drošības datu lapas un kvalitātes sertifikātu kopijas latviešu valodā, pārējām precēm lietošanas instrukcijas latviešu valodā..</t>
  </si>
  <si>
    <t>* Preces kods atbilstoši Piegādātāja preču uzskaites sistēmai,tiks norādīts preču piegādes dokumentos (pavadzīmes, rēķini).</t>
  </si>
  <si>
    <t>Kopā par 5.daļu, eur bez PVN</t>
  </si>
  <si>
    <t>Laboratorijas preču iegāde (B daļa)</t>
  </si>
  <si>
    <t xml:space="preserve">Saburo buljons </t>
  </si>
  <si>
    <t>Kopā par 26daļu, eur bez PVN</t>
  </si>
  <si>
    <t>Kopā par 69.daļu, eur bez PVN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</si>
</sst>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26]\ #,##0.00"/>
    <numFmt numFmtId="165" formatCode="_-[$€-2]\ * #,##0.00_-;\-[$€-2]\ * #,##0.00_-;_-[$€-2]\ * &quot;-&quot;??_-;_-@_-"/>
    <numFmt numFmtId="166" formatCode="0.0"/>
  </numFmts>
  <fonts count="68">
    <font>
      <sz val="11"/>
      <color theme="1"/>
      <name val="Calibri"/>
      <family val="2"/>
      <scheme val="minor"/>
    </font>
    <font>
      <sz val="10"/>
      <color rgb="FF000000"/>
      <name val="Arial"/>
      <family val="2"/>
      <charset val="186"/>
    </font>
    <font>
      <b/>
      <sz val="10"/>
      <color rgb="FFFF0000"/>
      <name val="Times New Roman"/>
      <family val="1"/>
      <charset val="186"/>
    </font>
    <font>
      <sz val="10"/>
      <color rgb="FF000000"/>
      <name val="Times New Roman"/>
      <family val="1"/>
      <charset val="186"/>
    </font>
    <font>
      <sz val="11"/>
      <color rgb="FF000000"/>
      <name val="Calibri"/>
      <family val="2"/>
      <charset val="186"/>
    </font>
    <font>
      <sz val="10"/>
      <name val="Times New Roman"/>
      <family val="1"/>
      <charset val="186"/>
    </font>
    <font>
      <sz val="10"/>
      <color rgb="FFFF0000"/>
      <name val="Times New Roman"/>
      <family val="1"/>
      <charset val="186"/>
    </font>
    <font>
      <i/>
      <sz val="10"/>
      <color rgb="FF000000"/>
      <name val="Times New Roman"/>
      <family val="1"/>
      <charset val="186"/>
    </font>
    <font>
      <u/>
      <sz val="10"/>
      <color rgb="FF000000"/>
      <name val="Times New Roman"/>
      <family val="1"/>
      <charset val="186"/>
    </font>
    <font>
      <i/>
      <u/>
      <sz val="10"/>
      <color rgb="FF000000"/>
      <name val="Times New Roman"/>
      <family val="1"/>
      <charset val="186"/>
    </font>
    <font>
      <b/>
      <sz val="10"/>
      <name val="Times New Roman"/>
      <family val="1"/>
      <charset val="186"/>
    </font>
    <font>
      <sz val="10"/>
      <color indexed="8"/>
      <name val="Times New Roman"/>
      <family val="1"/>
      <charset val="186"/>
    </font>
    <font>
      <sz val="10"/>
      <name val="Times New Roman"/>
      <family val="1"/>
      <charset val="204"/>
    </font>
    <font>
      <sz val="10"/>
      <color theme="1"/>
      <name val="Times New Roman"/>
      <family val="1"/>
      <charset val="186"/>
    </font>
    <font>
      <b/>
      <sz val="10"/>
      <color theme="1"/>
      <name val="Times New Roman"/>
      <family val="1"/>
      <charset val="186"/>
    </font>
    <font>
      <i/>
      <sz val="10"/>
      <name val="Times New Roman"/>
      <family val="1"/>
      <charset val="186"/>
    </font>
    <font>
      <sz val="12"/>
      <name val="Times New Roman"/>
      <family val="1"/>
      <charset val="186"/>
    </font>
    <font>
      <sz val="10"/>
      <color indexed="48"/>
      <name val="Times New Roman"/>
      <family val="1"/>
      <charset val="186"/>
    </font>
    <font>
      <i/>
      <sz val="10"/>
      <color theme="1"/>
      <name val="Times New Roman"/>
      <family val="1"/>
      <charset val="186"/>
    </font>
    <font>
      <u/>
      <sz val="10"/>
      <name val="Times New Roman"/>
      <family val="1"/>
      <charset val="186"/>
    </font>
    <font>
      <sz val="10"/>
      <name val="Calibri"/>
      <family val="2"/>
      <charset val="186"/>
    </font>
    <font>
      <sz val="10"/>
      <name val="Arial"/>
      <family val="2"/>
      <charset val="186"/>
    </font>
    <font>
      <sz val="10"/>
      <color rgb="FF222222"/>
      <name val="Times New Roman"/>
      <family val="1"/>
      <charset val="186"/>
    </font>
    <font>
      <i/>
      <sz val="10"/>
      <color indexed="63"/>
      <name val="Times New Roman"/>
      <family val="1"/>
      <charset val="186"/>
    </font>
    <font>
      <sz val="10"/>
      <color indexed="63"/>
      <name val="Times New Roman"/>
      <family val="1"/>
      <charset val="186"/>
    </font>
    <font>
      <vertAlign val="superscript"/>
      <sz val="10"/>
      <name val="Times New Roman"/>
      <family val="1"/>
      <charset val="186"/>
    </font>
    <font>
      <sz val="10"/>
      <name val="Calibri"/>
      <family val="2"/>
      <charset val="186"/>
      <scheme val="minor"/>
    </font>
    <font>
      <sz val="10"/>
      <name val="News Gothic MT"/>
    </font>
    <font>
      <sz val="10"/>
      <name val="Times New Roman"/>
      <family val="1"/>
    </font>
    <font>
      <sz val="10"/>
      <name val="Calibri"/>
      <family val="2"/>
    </font>
    <font>
      <sz val="10"/>
      <color indexed="10"/>
      <name val="Times New Roman"/>
      <family val="1"/>
      <charset val="186"/>
    </font>
    <font>
      <b/>
      <sz val="10"/>
      <color rgb="FF000000"/>
      <name val="Times New Roman"/>
      <family val="1"/>
      <charset val="186"/>
    </font>
    <font>
      <b/>
      <sz val="10"/>
      <color indexed="8"/>
      <name val="Times New Roman"/>
      <family val="1"/>
      <charset val="186"/>
    </font>
    <font>
      <b/>
      <i/>
      <u/>
      <sz val="12"/>
      <color theme="1"/>
      <name val="Times New Roman"/>
      <family val="1"/>
      <charset val="186"/>
    </font>
    <font>
      <sz val="12"/>
      <color theme="1"/>
      <name val="Times New Roman"/>
      <family val="1"/>
      <charset val="186"/>
    </font>
    <font>
      <b/>
      <i/>
      <sz val="12"/>
      <color theme="1"/>
      <name val="Calibri"/>
      <family val="2"/>
      <charset val="186"/>
      <scheme val="minor"/>
    </font>
    <font>
      <b/>
      <sz val="12"/>
      <color theme="1"/>
      <name val="Times New Roman"/>
      <family val="1"/>
      <charset val="186"/>
    </font>
    <font>
      <sz val="12"/>
      <color theme="1"/>
      <name val="Calibri"/>
      <family val="2"/>
      <scheme val="minor"/>
    </font>
    <font>
      <b/>
      <sz val="12"/>
      <color theme="1"/>
      <name val="Calibri"/>
      <family val="2"/>
      <charset val="186"/>
      <scheme val="minor"/>
    </font>
    <font>
      <b/>
      <sz val="12"/>
      <color theme="1"/>
      <name val="Calibri"/>
      <family val="2"/>
      <scheme val="minor"/>
    </font>
    <font>
      <b/>
      <sz val="11"/>
      <color theme="1"/>
      <name val="Calibri"/>
      <family val="2"/>
      <scheme val="minor"/>
    </font>
    <font>
      <b/>
      <i/>
      <sz val="10"/>
      <color theme="1"/>
      <name val="Times New Roman"/>
      <family val="1"/>
      <charset val="186"/>
    </font>
    <font>
      <b/>
      <sz val="10"/>
      <color rgb="FF222222"/>
      <name val="Arial"/>
      <family val="2"/>
      <charset val="186"/>
    </font>
    <font>
      <u/>
      <sz val="11"/>
      <color theme="10"/>
      <name val="Calibri"/>
      <family val="2"/>
      <scheme val="minor"/>
    </font>
    <font>
      <sz val="11"/>
      <color theme="1"/>
      <name val="Times New Roman"/>
      <family val="1"/>
      <charset val="186"/>
    </font>
    <font>
      <b/>
      <i/>
      <u/>
      <sz val="10"/>
      <color theme="1"/>
      <name val="Times New Roman"/>
      <family val="1"/>
      <charset val="186"/>
    </font>
    <font>
      <b/>
      <sz val="10"/>
      <color indexed="8"/>
      <name val="Times New Roman"/>
      <family val="1"/>
    </font>
    <font>
      <i/>
      <sz val="11"/>
      <color theme="1"/>
      <name val="Times New Roman"/>
      <family val="1"/>
      <charset val="186"/>
    </font>
    <font>
      <b/>
      <sz val="11"/>
      <name val="Calibri"/>
      <family val="2"/>
      <scheme val="minor"/>
    </font>
    <font>
      <sz val="11"/>
      <name val="Calibri"/>
      <family val="2"/>
      <scheme val="minor"/>
    </font>
    <font>
      <sz val="12"/>
      <name val="Calibri"/>
      <family val="2"/>
      <scheme val="minor"/>
    </font>
    <font>
      <sz val="11"/>
      <color indexed="8"/>
      <name val="Times New Roman"/>
      <family val="1"/>
      <charset val="186"/>
    </font>
    <font>
      <sz val="10"/>
      <name val="Reaģenti:"/>
      <charset val="186"/>
    </font>
    <font>
      <sz val="11"/>
      <color indexed="8"/>
      <name val="Reaģenti:"/>
      <charset val="186"/>
    </font>
    <font>
      <b/>
      <i/>
      <sz val="10"/>
      <name val="Times New Roman"/>
      <family val="1"/>
      <charset val="186"/>
    </font>
    <font>
      <sz val="11"/>
      <name val="Times New Roman"/>
      <family val="1"/>
      <charset val="186"/>
    </font>
    <font>
      <sz val="10"/>
      <color rgb="FF00B0F0"/>
      <name val="Times New Roman"/>
      <family val="1"/>
      <charset val="204"/>
    </font>
    <font>
      <sz val="10"/>
      <color rgb="FF00B0F0"/>
      <name val="Times New Roman"/>
      <family val="1"/>
      <charset val="186"/>
    </font>
    <font>
      <sz val="10"/>
      <color rgb="FF0070C0"/>
      <name val="Times New Roman"/>
      <family val="1"/>
      <charset val="186"/>
    </font>
    <font>
      <i/>
      <sz val="10"/>
      <color rgb="FF0070C0"/>
      <name val="Times New Roman"/>
      <family val="1"/>
      <charset val="186"/>
    </font>
    <font>
      <sz val="10"/>
      <color rgb="FF0070C0"/>
      <name val="Times New Roman"/>
      <family val="1"/>
    </font>
    <font>
      <sz val="10"/>
      <color rgb="FF0070C0"/>
      <name val="Calibri"/>
      <family val="2"/>
    </font>
    <font>
      <vertAlign val="superscript"/>
      <sz val="10"/>
      <color rgb="FF0070C0"/>
      <name val="Times New Roman"/>
      <family val="1"/>
      <charset val="186"/>
    </font>
    <font>
      <sz val="10"/>
      <color rgb="FF0070C0"/>
      <name val="Arial"/>
      <family val="2"/>
      <charset val="186"/>
    </font>
    <font>
      <sz val="10"/>
      <color rgb="FFC00000"/>
      <name val="Times New Roman"/>
      <family val="1"/>
      <charset val="186"/>
    </font>
    <font>
      <i/>
      <u/>
      <sz val="12"/>
      <color theme="1"/>
      <name val="Times New Roman"/>
      <family val="1"/>
      <charset val="186"/>
    </font>
    <font>
      <i/>
      <u/>
      <sz val="10"/>
      <color theme="1"/>
      <name val="Times New Roman"/>
      <family val="1"/>
      <charset val="186"/>
    </font>
    <font>
      <b/>
      <i/>
      <sz val="12"/>
      <color theme="1"/>
      <name val="Times New Roman"/>
      <family val="1"/>
      <charset val="186"/>
    </font>
  </fonts>
  <fills count="15">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92D050"/>
        <bgColor indexed="64"/>
      </patternFill>
    </fill>
    <fill>
      <patternFill patternType="solid">
        <fgColor rgb="FF92D050"/>
        <bgColor rgb="FFCCFFCC"/>
      </patternFill>
    </fill>
    <fill>
      <patternFill patternType="solid">
        <fgColor rgb="FF92D050"/>
        <bgColor rgb="FFFFFFFF"/>
      </patternFill>
    </fill>
    <fill>
      <patternFill patternType="solid">
        <fgColor rgb="FF92D050"/>
        <bgColor indexed="35"/>
      </patternFill>
    </fill>
    <fill>
      <patternFill patternType="solid">
        <fgColor rgb="FFFFFF99"/>
        <bgColor indexed="64"/>
      </patternFill>
    </fill>
    <fill>
      <patternFill patternType="solid">
        <fgColor rgb="FFFFFF99"/>
        <bgColor rgb="FFFFFFFF"/>
      </patternFill>
    </fill>
    <fill>
      <patternFill patternType="solid">
        <fgColor theme="0"/>
        <bgColor rgb="FFCCFFCC"/>
      </patternFill>
    </fill>
    <fill>
      <patternFill patternType="solid">
        <fgColor theme="0"/>
        <bgColor indexed="3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medium">
        <color auto="1"/>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1"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27" fillId="0" borderId="0"/>
    <xf numFmtId="0" fontId="43" fillId="0" borderId="0" applyNumberFormat="0" applyFill="0" applyBorder="0" applyAlignment="0" applyProtection="0"/>
    <xf numFmtId="0" fontId="21" fillId="0" borderId="0"/>
  </cellStyleXfs>
  <cellXfs count="482">
    <xf numFmtId="0" fontId="0" fillId="0" borderId="0" xfId="0"/>
    <xf numFmtId="0" fontId="13" fillId="0" borderId="0" xfId="0" applyFont="1" applyProtection="1"/>
    <xf numFmtId="0" fontId="5" fillId="3" borderId="1" xfId="0" applyNumberFormat="1" applyFont="1" applyFill="1" applyBorder="1" applyAlignment="1" applyProtection="1">
      <alignment vertical="center" wrapText="1"/>
    </xf>
    <xf numFmtId="0" fontId="12" fillId="3" borderId="1" xfId="0" applyNumberFormat="1" applyFont="1" applyFill="1" applyBorder="1" applyAlignment="1" applyProtection="1">
      <alignment vertical="center" wrapText="1"/>
    </xf>
    <xf numFmtId="49" fontId="5" fillId="3"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xf>
    <xf numFmtId="49" fontId="11" fillId="3"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1" fillId="3" borderId="1" xfId="0" applyNumberFormat="1" applyFont="1" applyFill="1" applyBorder="1" applyAlignment="1" applyProtection="1">
      <alignmen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13" fillId="4" borderId="0" xfId="0" applyFont="1" applyFill="1" applyProtection="1"/>
    <xf numFmtId="0" fontId="5" fillId="3"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 fillId="4" borderId="1" xfId="0" applyFont="1" applyFill="1" applyBorder="1" applyAlignment="1">
      <alignment horizontal="left" vertical="center"/>
    </xf>
    <xf numFmtId="1" fontId="5"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11"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13"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3" fillId="0" borderId="1" xfId="0" applyFont="1" applyBorder="1" applyProtection="1"/>
    <xf numFmtId="0" fontId="5"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xf>
    <xf numFmtId="0" fontId="5" fillId="3" borderId="1" xfId="0" applyNumberFormat="1" applyFont="1" applyFill="1" applyBorder="1" applyAlignment="1">
      <alignment horizontal="left" vertical="center" wrapText="1"/>
    </xf>
    <xf numFmtId="0" fontId="5"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3" fillId="0" borderId="1" xfId="0" applyFont="1" applyBorder="1" applyAlignment="1">
      <alignment horizontal="center"/>
    </xf>
    <xf numFmtId="0" fontId="11" fillId="0" borderId="1" xfId="0" applyNumberFormat="1" applyFont="1" applyFill="1" applyBorder="1" applyAlignment="1">
      <alignment horizontal="center" vertical="center"/>
    </xf>
    <xf numFmtId="0" fontId="5" fillId="3"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Alignment="1" applyProtection="1">
      <alignment horizontal="center"/>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13" fillId="0" borderId="1" xfId="0" applyFont="1" applyBorder="1" applyAlignment="1" applyProtection="1">
      <alignment horizontal="center"/>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3" fillId="4" borderId="1" xfId="0" applyFont="1" applyFill="1" applyBorder="1" applyProtection="1"/>
    <xf numFmtId="49" fontId="3" fillId="2" borderId="1" xfId="0" applyNumberFormat="1" applyFont="1" applyFill="1" applyBorder="1" applyAlignment="1" applyProtection="1">
      <alignment horizontal="center" vertical="center" wrapText="1"/>
    </xf>
    <xf numFmtId="49" fontId="13" fillId="2" borderId="1" xfId="1"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center" vertical="center" wrapText="1"/>
    </xf>
    <xf numFmtId="49" fontId="3" fillId="5" borderId="1" xfId="0" applyNumberFormat="1" applyFont="1" applyFill="1" applyBorder="1" applyAlignment="1" applyProtection="1">
      <alignment horizontal="center" vertical="center" wrapText="1"/>
    </xf>
    <xf numFmtId="49" fontId="13" fillId="5" borderId="1" xfId="0" applyNumberFormat="1" applyFont="1" applyFill="1" applyBorder="1" applyAlignment="1" applyProtection="1">
      <alignment horizontal="center" vertical="center" wrapText="1"/>
    </xf>
    <xf numFmtId="0" fontId="13" fillId="6" borderId="1" xfId="0" applyFont="1" applyFill="1" applyBorder="1" applyProtection="1"/>
    <xf numFmtId="49" fontId="3" fillId="2" borderId="1" xfId="1" applyNumberFormat="1" applyFont="1" applyFill="1" applyBorder="1" applyAlignment="1" applyProtection="1">
      <alignment horizontal="left" vertical="top" wrapText="1"/>
    </xf>
    <xf numFmtId="49" fontId="5" fillId="2" borderId="1" xfId="1" applyNumberFormat="1" applyFont="1" applyFill="1" applyBorder="1" applyAlignment="1">
      <alignment horizontal="center" vertical="center" wrapText="1"/>
    </xf>
    <xf numFmtId="49" fontId="5" fillId="2" borderId="1" xfId="1" applyNumberFormat="1" applyFont="1" applyFill="1" applyBorder="1" applyAlignment="1" applyProtection="1">
      <alignment horizontal="left" vertical="top" wrapText="1"/>
    </xf>
    <xf numFmtId="0" fontId="16" fillId="0" borderId="1" xfId="0" applyFont="1" applyFill="1" applyBorder="1" applyAlignment="1">
      <alignment horizontal="center" vertical="center" wrapText="1"/>
    </xf>
    <xf numFmtId="0" fontId="5" fillId="0" borderId="1" xfId="0" applyFont="1" applyBorder="1" applyAlignment="1">
      <alignment vertical="center" wrapText="1"/>
    </xf>
    <xf numFmtId="0" fontId="13" fillId="7" borderId="1" xfId="0" applyFont="1" applyFill="1" applyBorder="1" applyProtection="1"/>
    <xf numFmtId="0" fontId="13" fillId="7" borderId="1" xfId="0" applyFont="1" applyFill="1" applyBorder="1" applyAlignment="1" applyProtection="1">
      <alignment horizontal="center"/>
    </xf>
    <xf numFmtId="49" fontId="3" fillId="9" borderId="1"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13" fillId="7" borderId="1" xfId="0" applyFont="1" applyFill="1" applyBorder="1" applyAlignment="1" applyProtection="1"/>
    <xf numFmtId="49" fontId="3" fillId="9" borderId="1" xfId="0" applyNumberFormat="1" applyFont="1" applyFill="1" applyBorder="1" applyAlignment="1" applyProtection="1">
      <alignment horizontal="center" vertical="center"/>
    </xf>
    <xf numFmtId="0" fontId="10" fillId="10" borderId="2" xfId="0" applyFont="1" applyFill="1" applyBorder="1" applyAlignment="1" applyProtection="1">
      <alignment vertical="center"/>
    </xf>
    <xf numFmtId="49" fontId="11" fillId="7" borderId="1" xfId="0" applyNumberFormat="1" applyFont="1" applyFill="1" applyBorder="1" applyAlignment="1" applyProtection="1">
      <alignment horizontal="center" vertical="center" wrapText="1"/>
    </xf>
    <xf numFmtId="0" fontId="10" fillId="7" borderId="1" xfId="0" applyNumberFormat="1" applyFont="1" applyFill="1" applyBorder="1" applyAlignment="1">
      <alignment vertical="center" wrapText="1"/>
    </xf>
    <xf numFmtId="0" fontId="14" fillId="7" borderId="1" xfId="0" applyFont="1" applyFill="1" applyBorder="1" applyProtection="1"/>
    <xf numFmtId="0" fontId="14" fillId="7" borderId="1" xfId="0" applyFont="1" applyFill="1" applyBorder="1" applyAlignment="1" applyProtection="1">
      <alignment horizontal="center"/>
    </xf>
    <xf numFmtId="0" fontId="10" fillId="7" borderId="1" xfId="4" applyNumberFormat="1" applyFont="1" applyFill="1" applyBorder="1" applyAlignment="1" applyProtection="1">
      <alignment horizontal="left" vertical="center"/>
      <protection locked="0"/>
    </xf>
    <xf numFmtId="0" fontId="13" fillId="11" borderId="1" xfId="0" applyFont="1" applyFill="1" applyBorder="1" applyProtection="1"/>
    <xf numFmtId="0" fontId="13" fillId="11" borderId="1" xfId="0" applyFont="1" applyFill="1" applyBorder="1" applyAlignment="1">
      <alignment horizontal="center" vertical="center"/>
    </xf>
    <xf numFmtId="0" fontId="6" fillId="4" borderId="1" xfId="0" applyFont="1" applyFill="1" applyBorder="1" applyProtection="1"/>
    <xf numFmtId="0" fontId="13" fillId="11" borderId="1" xfId="0" applyFont="1" applyFill="1" applyBorder="1" applyAlignment="1" applyProtection="1">
      <alignment horizontal="center"/>
    </xf>
    <xf numFmtId="49" fontId="3" fillId="12" borderId="1" xfId="0" applyNumberFormat="1" applyFont="1" applyFill="1" applyBorder="1" applyAlignment="1" applyProtection="1">
      <alignment horizontal="center" vertical="center" wrapText="1"/>
    </xf>
    <xf numFmtId="49" fontId="13" fillId="12" borderId="1" xfId="0" applyNumberFormat="1" applyFont="1" applyFill="1" applyBorder="1" applyAlignment="1" applyProtection="1">
      <alignment horizontal="center" vertical="center" wrapText="1"/>
    </xf>
    <xf numFmtId="49" fontId="2" fillId="12" borderId="1" xfId="0" applyNumberFormat="1" applyFont="1" applyFill="1" applyBorder="1" applyAlignment="1" applyProtection="1">
      <alignment horizontal="center" vertical="center" wrapText="1"/>
    </xf>
    <xf numFmtId="0" fontId="12" fillId="11" borderId="1" xfId="0" applyNumberFormat="1" applyFont="1" applyFill="1" applyBorder="1" applyAlignment="1" applyProtection="1">
      <alignment vertical="center" wrapText="1"/>
    </xf>
    <xf numFmtId="49" fontId="5" fillId="11" borderId="1" xfId="0" applyNumberFormat="1" applyFont="1" applyFill="1" applyBorder="1" applyAlignment="1" applyProtection="1">
      <alignment horizontal="center" vertical="center" wrapText="1"/>
    </xf>
    <xf numFmtId="49" fontId="5" fillId="11" borderId="1" xfId="0" applyNumberFormat="1" applyFont="1" applyFill="1" applyBorder="1" applyAlignment="1">
      <alignment horizontal="center"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1" fontId="5" fillId="11" borderId="1" xfId="0" applyNumberFormat="1" applyFont="1" applyFill="1" applyBorder="1" applyAlignment="1">
      <alignment horizontal="center" vertical="center" wrapText="1"/>
    </xf>
    <xf numFmtId="0" fontId="37" fillId="0" borderId="0" xfId="0" applyFont="1"/>
    <xf numFmtId="49" fontId="3" fillId="5" borderId="1" xfId="1" applyNumberFormat="1" applyFont="1" applyFill="1" applyBorder="1" applyAlignment="1" applyProtection="1">
      <alignment horizontal="right" wrapText="1"/>
    </xf>
    <xf numFmtId="0" fontId="14" fillId="7" borderId="2" xfId="0" applyFont="1" applyFill="1" applyBorder="1" applyAlignment="1">
      <alignment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14" fillId="7" borderId="1" xfId="0" applyFont="1" applyFill="1" applyBorder="1" applyAlignment="1">
      <alignment horizontal="left" vertical="center"/>
    </xf>
    <xf numFmtId="0" fontId="10" fillId="7" borderId="1" xfId="0" applyFont="1" applyFill="1" applyBorder="1" applyAlignment="1">
      <alignment horizontal="left" vertical="center"/>
    </xf>
    <xf numFmtId="0" fontId="16" fillId="7" borderId="1" xfId="0" applyFont="1" applyFill="1" applyBorder="1" applyAlignment="1">
      <alignment horizontal="center" vertical="center"/>
    </xf>
    <xf numFmtId="1" fontId="10" fillId="7" borderId="1" xfId="0" applyNumberFormat="1" applyFont="1" applyFill="1" applyBorder="1" applyAlignment="1">
      <alignment horizontal="center" vertical="center" wrapText="1"/>
    </xf>
    <xf numFmtId="2" fontId="5" fillId="7"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10" fillId="7" borderId="1" xfId="0"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10" fillId="7" borderId="1" xfId="0" applyFont="1" applyFill="1" applyBorder="1" applyAlignment="1">
      <alignment vertical="center"/>
    </xf>
    <xf numFmtId="1" fontId="10" fillId="7" borderId="1" xfId="0" applyNumberFormat="1" applyFont="1" applyFill="1" applyBorder="1" applyAlignment="1">
      <alignment horizontal="center" vertical="center"/>
    </xf>
    <xf numFmtId="0" fontId="41" fillId="11" borderId="1" xfId="0" applyFont="1" applyFill="1" applyBorder="1" applyAlignment="1" applyProtection="1">
      <alignment horizontal="right"/>
    </xf>
    <xf numFmtId="0" fontId="34" fillId="4" borderId="0" xfId="0" applyFont="1" applyFill="1" applyProtection="1"/>
    <xf numFmtId="49" fontId="14" fillId="0" borderId="1" xfId="0" applyNumberFormat="1" applyFont="1" applyBorder="1" applyAlignment="1" applyProtection="1">
      <alignment horizontal="center" vertical="center" wrapText="1"/>
    </xf>
    <xf numFmtId="49" fontId="13" fillId="0" borderId="0" xfId="0" applyNumberFormat="1" applyFont="1" applyAlignment="1" applyProtection="1">
      <alignment horizontal="left" vertical="center"/>
    </xf>
    <xf numFmtId="49" fontId="13" fillId="0" borderId="0" xfId="0" applyNumberFormat="1" applyFont="1" applyAlignment="1" applyProtection="1">
      <alignment vertical="center"/>
    </xf>
    <xf numFmtId="49" fontId="14" fillId="0" borderId="0" xfId="0" applyNumberFormat="1" applyFont="1" applyAlignment="1" applyProtection="1">
      <alignment horizontal="center" vertical="center"/>
    </xf>
    <xf numFmtId="49" fontId="14" fillId="7" borderId="1" xfId="0" applyNumberFormat="1" applyFont="1" applyFill="1" applyBorder="1" applyAlignment="1" applyProtection="1">
      <alignment horizontal="center" vertical="center"/>
    </xf>
    <xf numFmtId="49" fontId="13" fillId="0" borderId="1" xfId="0" applyNumberFormat="1" applyFont="1" applyBorder="1" applyAlignment="1" applyProtection="1">
      <alignment horizontal="center" vertical="center"/>
    </xf>
    <xf numFmtId="49" fontId="14" fillId="11" borderId="1" xfId="0" applyNumberFormat="1" applyFont="1" applyFill="1" applyBorder="1" applyAlignment="1" applyProtection="1">
      <alignment horizontal="center" vertical="center"/>
    </xf>
    <xf numFmtId="0" fontId="13" fillId="0" borderId="1" xfId="0" applyFont="1" applyFill="1" applyBorder="1" applyAlignment="1">
      <alignment vertical="center" wrapText="1"/>
    </xf>
    <xf numFmtId="0" fontId="13" fillId="0" borderId="0" xfId="0" applyFont="1" applyAlignment="1" applyProtection="1">
      <alignment horizontal="center" vertical="center"/>
    </xf>
    <xf numFmtId="0" fontId="13" fillId="7" borderId="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11" borderId="1" xfId="0" applyFont="1" applyFill="1" applyBorder="1" applyAlignment="1" applyProtection="1">
      <alignment horizontal="center" vertical="center"/>
    </xf>
    <xf numFmtId="0" fontId="14" fillId="7" borderId="1" xfId="0" applyFont="1" applyFill="1" applyBorder="1" applyAlignment="1" applyProtection="1">
      <alignment horizontal="center" vertical="center"/>
    </xf>
    <xf numFmtId="0" fontId="13" fillId="4" borderId="1" xfId="0" applyFont="1" applyFill="1" applyBorder="1" applyAlignment="1">
      <alignment horizontal="center" vertical="center"/>
    </xf>
    <xf numFmtId="0" fontId="26" fillId="0" borderId="1" xfId="0" applyFont="1" applyFill="1" applyBorder="1" applyAlignment="1">
      <alignment horizontal="center" vertical="center"/>
    </xf>
    <xf numFmtId="0" fontId="11" fillId="4" borderId="1" xfId="0" applyFont="1" applyFill="1" applyBorder="1" applyAlignment="1">
      <alignment vertical="center" wrapText="1"/>
    </xf>
    <xf numFmtId="0" fontId="13" fillId="0" borderId="5" xfId="0" applyFont="1" applyBorder="1" applyAlignment="1" applyProtection="1">
      <alignment vertical="center"/>
    </xf>
    <xf numFmtId="0" fontId="13" fillId="0" borderId="1" xfId="0" applyFont="1" applyBorder="1" applyAlignment="1" applyProtection="1">
      <alignment vertical="center"/>
    </xf>
    <xf numFmtId="0" fontId="5" fillId="0" borderId="1" xfId="4" applyNumberFormat="1" applyFont="1" applyFill="1" applyBorder="1" applyAlignment="1" applyProtection="1">
      <alignment horizontal="left" vertical="center" wrapText="1"/>
      <protection locked="0"/>
    </xf>
    <xf numFmtId="0" fontId="13" fillId="0" borderId="0" xfId="0" applyFont="1" applyAlignment="1" applyProtection="1">
      <alignment vertical="center"/>
    </xf>
    <xf numFmtId="0" fontId="31" fillId="8" borderId="2" xfId="0" applyFont="1" applyFill="1" applyBorder="1" applyAlignment="1" applyProtection="1">
      <alignment vertical="center"/>
    </xf>
    <xf numFmtId="0" fontId="13" fillId="0" borderId="1" xfId="0" applyFont="1" applyBorder="1" applyAlignment="1" applyProtection="1">
      <alignment vertical="center" wrapText="1"/>
    </xf>
    <xf numFmtId="0" fontId="13" fillId="11" borderId="1" xfId="0" applyFont="1" applyFill="1" applyBorder="1" applyAlignment="1" applyProtection="1">
      <alignment vertical="center" wrapText="1"/>
    </xf>
    <xf numFmtId="0" fontId="31" fillId="8" borderId="1" xfId="3" applyFont="1" applyFill="1" applyBorder="1" applyAlignment="1" applyProtection="1">
      <alignment vertical="center"/>
    </xf>
    <xf numFmtId="0" fontId="5" fillId="0" borderId="1" xfId="0" applyFont="1" applyBorder="1" applyAlignment="1" applyProtection="1">
      <alignment horizontal="left" vertical="center"/>
    </xf>
    <xf numFmtId="49" fontId="3" fillId="2" borderId="1" xfId="1" applyNumberFormat="1" applyFont="1" applyFill="1" applyBorder="1" applyAlignment="1" applyProtection="1">
      <alignment horizontal="left" vertical="center" wrapText="1"/>
    </xf>
    <xf numFmtId="49" fontId="5" fillId="2" borderId="1" xfId="1" applyNumberFormat="1" applyFont="1" applyFill="1" applyBorder="1" applyAlignment="1" applyProtection="1">
      <alignment horizontal="left" vertical="center" wrapText="1"/>
    </xf>
    <xf numFmtId="0" fontId="13" fillId="11" borderId="1" xfId="0" applyFont="1" applyFill="1" applyBorder="1" applyAlignment="1" applyProtection="1">
      <alignment vertical="center"/>
    </xf>
    <xf numFmtId="0" fontId="10" fillId="7" borderId="1" xfId="0" applyNumberFormat="1" applyFont="1" applyFill="1" applyBorder="1" applyAlignment="1" applyProtection="1">
      <alignment vertical="center"/>
    </xf>
    <xf numFmtId="0" fontId="13" fillId="3" borderId="1" xfId="0" applyNumberFormat="1" applyFont="1" applyFill="1" applyBorder="1" applyAlignment="1" applyProtection="1">
      <alignment vertical="center" wrapText="1"/>
    </xf>
    <xf numFmtId="0" fontId="12" fillId="4" borderId="1" xfId="0" applyNumberFormat="1" applyFont="1" applyFill="1" applyBorder="1" applyAlignment="1" applyProtection="1">
      <alignment vertical="center" wrapText="1"/>
    </xf>
    <xf numFmtId="0" fontId="32" fillId="7" borderId="1" xfId="0" applyNumberFormat="1" applyFont="1" applyFill="1" applyBorder="1" applyAlignment="1" applyProtection="1">
      <alignment vertical="center"/>
    </xf>
    <xf numFmtId="0" fontId="14" fillId="7" borderId="1" xfId="0" applyFont="1" applyFill="1" applyBorder="1" applyAlignment="1" applyProtection="1">
      <alignment vertical="center"/>
    </xf>
    <xf numFmtId="0" fontId="11" fillId="0" borderId="1" xfId="0" applyFont="1" applyBorder="1" applyAlignment="1">
      <alignment vertical="center" wrapText="1"/>
    </xf>
    <xf numFmtId="0" fontId="10" fillId="7" borderId="1" xfId="0" applyNumberFormat="1" applyFont="1" applyFill="1" applyBorder="1" applyAlignment="1">
      <alignment vertical="center"/>
    </xf>
    <xf numFmtId="0" fontId="11" fillId="3" borderId="1" xfId="0" applyNumberFormat="1" applyFont="1" applyFill="1" applyBorder="1" applyAlignment="1">
      <alignment vertical="center" wrapText="1"/>
    </xf>
    <xf numFmtId="49" fontId="10" fillId="7" borderId="1" xfId="0" applyNumberFormat="1" applyFont="1" applyFill="1" applyBorder="1" applyAlignment="1">
      <alignment vertical="center"/>
    </xf>
    <xf numFmtId="0" fontId="5"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xf numFmtId="0" fontId="12" fillId="3" borderId="1" xfId="0" applyNumberFormat="1" applyFont="1" applyFill="1" applyBorder="1" applyAlignment="1">
      <alignment vertical="center" wrapText="1"/>
    </xf>
    <xf numFmtId="0" fontId="12" fillId="3" borderId="1" xfId="1" applyNumberFormat="1" applyFont="1" applyFill="1" applyBorder="1" applyAlignment="1">
      <alignment vertical="center" wrapText="1"/>
    </xf>
    <xf numFmtId="0" fontId="11" fillId="3" borderId="4" xfId="0" applyNumberFormat="1" applyFont="1" applyFill="1" applyBorder="1" applyAlignment="1">
      <alignment vertical="center" wrapText="1"/>
    </xf>
    <xf numFmtId="0" fontId="3" fillId="0" borderId="1" xfId="0" applyFont="1" applyBorder="1" applyAlignment="1">
      <alignment vertical="center" wrapText="1"/>
    </xf>
    <xf numFmtId="0" fontId="0" fillId="4" borderId="0" xfId="0" applyFill="1" applyBorder="1"/>
    <xf numFmtId="0" fontId="28" fillId="0" borderId="1" xfId="0" applyNumberFormat="1" applyFont="1" applyFill="1" applyBorder="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49" fontId="28" fillId="0" borderId="0" xfId="0" applyNumberFormat="1" applyFont="1" applyFill="1" applyBorder="1" applyAlignment="1">
      <alignment horizontal="right" vertical="center" wrapText="1"/>
    </xf>
    <xf numFmtId="0" fontId="18" fillId="0" borderId="0" xfId="0" applyFont="1" applyAlignment="1">
      <alignment horizontal="right" vertical="center"/>
    </xf>
    <xf numFmtId="49" fontId="28" fillId="0" borderId="8" xfId="0" applyNumberFormat="1" applyFont="1" applyFill="1" applyBorder="1" applyAlignment="1">
      <alignment horizontal="right" vertical="center" wrapText="1"/>
    </xf>
    <xf numFmtId="49" fontId="14" fillId="0" borderId="0" xfId="0" applyNumberFormat="1" applyFont="1" applyBorder="1" applyAlignment="1" applyProtection="1">
      <alignment horizontal="center" vertical="center"/>
    </xf>
    <xf numFmtId="49" fontId="33" fillId="0" borderId="0" xfId="0" applyNumberFormat="1" applyFont="1" applyAlignment="1">
      <alignment horizontal="center" vertical="center"/>
    </xf>
    <xf numFmtId="0" fontId="10" fillId="7" borderId="6" xfId="0" applyFont="1" applyFill="1" applyBorder="1" applyAlignment="1" applyProtection="1">
      <alignment horizontal="center" vertical="center"/>
    </xf>
    <xf numFmtId="0" fontId="10" fillId="7" borderId="3" xfId="0" applyFont="1" applyFill="1" applyBorder="1" applyAlignment="1" applyProtection="1">
      <alignment horizontal="center" vertical="center"/>
    </xf>
    <xf numFmtId="0" fontId="32" fillId="7" borderId="1" xfId="0" applyNumberFormat="1" applyFont="1" applyFill="1" applyBorder="1" applyAlignment="1" applyProtection="1">
      <alignment horizontal="left" vertical="top" wrapText="1"/>
    </xf>
    <xf numFmtId="0" fontId="10" fillId="7" borderId="1" xfId="0" applyNumberFormat="1" applyFont="1" applyFill="1" applyBorder="1" applyAlignment="1" applyProtection="1">
      <alignment horizontal="left" vertical="center" wrapText="1"/>
    </xf>
    <xf numFmtId="165" fontId="28" fillId="0" borderId="9" xfId="0" applyNumberFormat="1" applyFont="1" applyFill="1" applyBorder="1" applyAlignment="1">
      <alignment horizontal="center" vertical="center" wrapText="1"/>
    </xf>
    <xf numFmtId="0" fontId="34" fillId="0" borderId="0" xfId="0" applyFont="1" applyAlignment="1" applyProtection="1">
      <alignment vertical="center"/>
    </xf>
    <xf numFmtId="0" fontId="34" fillId="4" borderId="0" xfId="0" applyFont="1" applyFill="1" applyAlignment="1" applyProtection="1">
      <alignment vertical="center"/>
    </xf>
    <xf numFmtId="0" fontId="36" fillId="4" borderId="1" xfId="0" applyFont="1" applyFill="1" applyBorder="1" applyAlignment="1" applyProtection="1">
      <alignment horizontal="center" vertical="center"/>
    </xf>
    <xf numFmtId="0" fontId="34" fillId="4" borderId="1" xfId="0" applyFont="1" applyFill="1" applyBorder="1" applyAlignment="1" applyProtection="1">
      <alignment vertical="center"/>
    </xf>
    <xf numFmtId="0" fontId="34" fillId="4" borderId="1" xfId="0" applyFont="1" applyFill="1" applyBorder="1" applyProtection="1"/>
    <xf numFmtId="0" fontId="36" fillId="4" borderId="1" xfId="0" applyFont="1" applyFill="1" applyBorder="1" applyAlignment="1" applyProtection="1">
      <alignment horizontal="center"/>
    </xf>
    <xf numFmtId="0" fontId="40" fillId="4" borderId="0" xfId="0" applyFont="1" applyFill="1" applyAlignment="1">
      <alignment horizontal="center"/>
    </xf>
    <xf numFmtId="0" fontId="0" fillId="4" borderId="0" xfId="0" applyFill="1"/>
    <xf numFmtId="0" fontId="40" fillId="4" borderId="1" xfId="0" applyFont="1" applyFill="1" applyBorder="1" applyAlignment="1">
      <alignment horizontal="center" vertical="center"/>
    </xf>
    <xf numFmtId="0" fontId="0" fillId="4" borderId="1" xfId="0" applyFill="1" applyBorder="1" applyAlignment="1">
      <alignment vertical="center"/>
    </xf>
    <xf numFmtId="0" fontId="40" fillId="4" borderId="1" xfId="0" applyFont="1" applyFill="1" applyBorder="1" applyAlignment="1">
      <alignment horizontal="center" vertical="center" wrapText="1"/>
    </xf>
    <xf numFmtId="0" fontId="34" fillId="4" borderId="1" xfId="0" applyFont="1" applyFill="1" applyBorder="1" applyAlignment="1" applyProtection="1">
      <alignment horizontal="center" vertical="center"/>
    </xf>
    <xf numFmtId="0" fontId="0" fillId="4" borderId="0" xfId="0" applyFill="1" applyAlignment="1">
      <alignment horizontal="center" vertical="center"/>
    </xf>
    <xf numFmtId="0" fontId="5" fillId="0"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45" fillId="0" borderId="0" xfId="0" applyFont="1" applyAlignment="1">
      <alignment horizontal="center"/>
    </xf>
    <xf numFmtId="0" fontId="13" fillId="0" borderId="0" xfId="0" applyFont="1"/>
    <xf numFmtId="49" fontId="33" fillId="0" borderId="0" xfId="0" applyNumberFormat="1" applyFont="1" applyAlignment="1">
      <alignment vertical="center"/>
    </xf>
    <xf numFmtId="0" fontId="5" fillId="0" borderId="0" xfId="0" applyFont="1" applyAlignment="1">
      <alignment wrapText="1"/>
    </xf>
    <xf numFmtId="0" fontId="13" fillId="7" borderId="5" xfId="0" applyFont="1" applyFill="1" applyBorder="1" applyProtection="1"/>
    <xf numFmtId="0" fontId="14" fillId="7" borderId="2" xfId="0" applyFont="1" applyFill="1" applyBorder="1" applyAlignment="1" applyProtection="1">
      <alignment horizontal="left" vertical="top"/>
    </xf>
    <xf numFmtId="49" fontId="13" fillId="0" borderId="0" xfId="0" applyNumberFormat="1" applyFont="1" applyAlignment="1">
      <alignment horizontal="left" vertical="center"/>
    </xf>
    <xf numFmtId="49" fontId="13" fillId="0" borderId="0" xfId="0" applyNumberFormat="1" applyFont="1" applyAlignment="1">
      <alignment horizontal="center" vertical="center"/>
    </xf>
    <xf numFmtId="0" fontId="48" fillId="4" borderId="1" xfId="0" applyFont="1" applyFill="1" applyBorder="1" applyAlignment="1">
      <alignment horizontal="center" vertical="center"/>
    </xf>
    <xf numFmtId="0" fontId="49" fillId="13" borderId="2" xfId="5" applyFont="1" applyFill="1" applyBorder="1" applyAlignment="1" applyProtection="1">
      <alignment vertical="center" wrapText="1"/>
    </xf>
    <xf numFmtId="0" fontId="49" fillId="13" borderId="1" xfId="5" applyFont="1" applyFill="1" applyBorder="1" applyAlignment="1" applyProtection="1">
      <alignment vertical="center" wrapText="1"/>
    </xf>
    <xf numFmtId="0" fontId="49" fillId="14" borderId="2" xfId="5" applyFont="1" applyFill="1" applyBorder="1" applyAlignment="1" applyProtection="1">
      <alignment vertical="center" wrapText="1"/>
    </xf>
    <xf numFmtId="0" fontId="49" fillId="4" borderId="1" xfId="5" applyNumberFormat="1" applyFont="1" applyFill="1" applyBorder="1" applyAlignment="1" applyProtection="1">
      <alignment vertical="center" wrapText="1"/>
    </xf>
    <xf numFmtId="0" fontId="49" fillId="4" borderId="2" xfId="5" applyNumberFormat="1" applyFont="1" applyFill="1" applyBorder="1" applyAlignment="1" applyProtection="1">
      <alignment vertical="center" wrapText="1"/>
    </xf>
    <xf numFmtId="0" fontId="49" fillId="4" borderId="2" xfId="5" applyFont="1" applyFill="1" applyBorder="1" applyAlignment="1" applyProtection="1">
      <alignment horizontal="left" vertical="center" wrapText="1"/>
    </xf>
    <xf numFmtId="0" fontId="49" fillId="4" borderId="1" xfId="5" applyFont="1" applyFill="1" applyBorder="1" applyAlignment="1" applyProtection="1">
      <alignment vertical="center" wrapText="1"/>
    </xf>
    <xf numFmtId="0" fontId="49" fillId="4" borderId="0" xfId="0" applyFont="1" applyFill="1" applyAlignment="1">
      <alignment wrapText="1"/>
    </xf>
    <xf numFmtId="0" fontId="51" fillId="0" borderId="1" xfId="0" applyNumberFormat="1" applyFont="1" applyBorder="1" applyAlignment="1">
      <alignment horizontal="center" vertical="center"/>
    </xf>
    <xf numFmtId="0" fontId="5" fillId="3"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49" fontId="5" fillId="0" borderId="1" xfId="0" applyNumberFormat="1" applyFont="1" applyFill="1" applyBorder="1" applyAlignment="1">
      <alignment horizontal="center" vertical="center" wrapText="1"/>
    </xf>
    <xf numFmtId="0" fontId="51" fillId="0"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49" fontId="52" fillId="0" borderId="1" xfId="0" applyNumberFormat="1" applyFont="1" applyFill="1" applyBorder="1" applyAlignment="1">
      <alignment horizontal="center" vertical="center" wrapText="1"/>
    </xf>
    <xf numFmtId="0" fontId="5" fillId="3" borderId="1" xfId="0" applyFont="1" applyFill="1" applyBorder="1" applyAlignment="1">
      <alignment vertical="top" wrapText="1"/>
    </xf>
    <xf numFmtId="0" fontId="5" fillId="3" borderId="1" xfId="0" applyFont="1" applyFill="1" applyBorder="1" applyAlignment="1">
      <alignment horizontal="center" vertical="center" wrapText="1"/>
    </xf>
    <xf numFmtId="49" fontId="32" fillId="7" borderId="1" xfId="0" applyNumberFormat="1" applyFont="1" applyFill="1" applyBorder="1" applyAlignment="1">
      <alignment vertical="center"/>
    </xf>
    <xf numFmtId="0" fontId="10" fillId="7" borderId="1" xfId="0" applyNumberFormat="1" applyFont="1" applyFill="1" applyBorder="1" applyAlignment="1">
      <alignment vertical="top"/>
    </xf>
    <xf numFmtId="0" fontId="13" fillId="7" borderId="0" xfId="0" applyFont="1" applyFill="1" applyAlignment="1" applyProtection="1">
      <alignment horizontal="center"/>
    </xf>
    <xf numFmtId="0" fontId="13" fillId="7" borderId="0" xfId="0" applyFont="1" applyFill="1" applyProtection="1"/>
    <xf numFmtId="0" fontId="51" fillId="7" borderId="1" xfId="0" applyNumberFormat="1" applyFont="1" applyFill="1" applyBorder="1" applyAlignment="1">
      <alignment horizontal="center" vertical="center"/>
    </xf>
    <xf numFmtId="0" fontId="5" fillId="7" borderId="1" xfId="0" applyNumberFormat="1" applyFont="1" applyFill="1" applyBorder="1" applyAlignment="1">
      <alignment vertical="center" wrapText="1"/>
    </xf>
    <xf numFmtId="49" fontId="5" fillId="7" borderId="1" xfId="0" applyNumberFormat="1" applyFont="1" applyFill="1" applyBorder="1" applyAlignment="1">
      <alignment horizontal="center" vertical="center" wrapText="1"/>
    </xf>
    <xf numFmtId="49" fontId="10" fillId="7" borderId="1" xfId="0" applyNumberFormat="1" applyFont="1" applyFill="1" applyBorder="1" applyAlignment="1">
      <alignment vertical="top"/>
    </xf>
    <xf numFmtId="49" fontId="10" fillId="7" borderId="1" xfId="0" applyNumberFormat="1" applyFont="1" applyFill="1" applyBorder="1" applyAlignment="1">
      <alignment horizontal="center" vertical="center" wrapText="1"/>
    </xf>
    <xf numFmtId="0" fontId="5" fillId="3" borderId="1" xfId="2" applyNumberFormat="1" applyFont="1" applyFill="1" applyBorder="1" applyAlignment="1">
      <alignment vertical="top" wrapText="1"/>
    </xf>
    <xf numFmtId="0" fontId="5" fillId="3" borderId="1" xfId="2" applyNumberFormat="1" applyFont="1" applyFill="1" applyBorder="1" applyAlignment="1">
      <alignment vertical="center" wrapText="1"/>
    </xf>
    <xf numFmtId="49" fontId="5" fillId="3" borderId="1" xfId="2" applyNumberFormat="1" applyFont="1" applyFill="1" applyBorder="1" applyAlignment="1">
      <alignment horizontal="center" vertical="center" wrapText="1"/>
    </xf>
    <xf numFmtId="0" fontId="11" fillId="3" borderId="1" xfId="2" applyNumberFormat="1" applyFont="1" applyFill="1" applyBorder="1" applyAlignment="1">
      <alignment vertical="top" wrapText="1"/>
    </xf>
    <xf numFmtId="1" fontId="13" fillId="0" borderId="0" xfId="0" applyNumberFormat="1" applyFont="1" applyAlignment="1" applyProtection="1">
      <alignment horizontal="center" vertical="center"/>
    </xf>
    <xf numFmtId="1" fontId="14" fillId="0" borderId="1" xfId="0" applyNumberFormat="1" applyFont="1" applyBorder="1" applyAlignment="1" applyProtection="1">
      <alignment horizontal="center" vertical="center" wrapText="1"/>
    </xf>
    <xf numFmtId="1" fontId="13" fillId="7" borderId="1" xfId="0" applyNumberFormat="1" applyFont="1" applyFill="1" applyBorder="1" applyAlignment="1" applyProtection="1">
      <alignment horizontal="center" vertical="center"/>
    </xf>
    <xf numFmtId="1" fontId="13" fillId="2" borderId="1" xfId="1" applyNumberFormat="1" applyFont="1" applyFill="1" applyBorder="1" applyAlignment="1" applyProtection="1">
      <alignment horizontal="center" vertical="center"/>
    </xf>
    <xf numFmtId="1" fontId="13" fillId="2" borderId="1" xfId="0" applyNumberFormat="1" applyFont="1" applyFill="1" applyBorder="1" applyAlignment="1" applyProtection="1">
      <alignment horizontal="center" vertical="center" wrapText="1"/>
    </xf>
    <xf numFmtId="1" fontId="13" fillId="5" borderId="1" xfId="0" applyNumberFormat="1" applyFont="1" applyFill="1" applyBorder="1" applyAlignment="1" applyProtection="1">
      <alignment horizontal="center" vertical="center" wrapText="1"/>
    </xf>
    <xf numFmtId="1" fontId="13" fillId="12" borderId="1" xfId="0" applyNumberFormat="1" applyFont="1" applyFill="1" applyBorder="1" applyAlignment="1" applyProtection="1">
      <alignment horizontal="center" vertical="center" wrapText="1"/>
    </xf>
    <xf numFmtId="1" fontId="5" fillId="2" borderId="1" xfId="1" applyNumberFormat="1" applyFont="1" applyFill="1" applyBorder="1" applyAlignment="1">
      <alignment horizontal="center" vertical="center" wrapText="1"/>
    </xf>
    <xf numFmtId="1" fontId="13" fillId="11" borderId="1" xfId="0" applyNumberFormat="1" applyFont="1" applyFill="1" applyBorder="1" applyAlignment="1" applyProtection="1">
      <alignment horizontal="center" vertical="center"/>
    </xf>
    <xf numFmtId="1" fontId="5" fillId="3" borderId="1" xfId="0" applyNumberFormat="1" applyFont="1" applyFill="1" applyBorder="1" applyAlignment="1">
      <alignment horizontal="center" vertical="center" wrapText="1"/>
    </xf>
    <xf numFmtId="1" fontId="13" fillId="0" borderId="1" xfId="0" applyNumberFormat="1" applyFont="1" applyBorder="1" applyAlignment="1" applyProtection="1">
      <alignment horizontal="center" vertical="center"/>
    </xf>
    <xf numFmtId="1" fontId="5" fillId="3" borderId="1" xfId="0" applyNumberFormat="1" applyFont="1" applyFill="1" applyBorder="1" applyAlignment="1">
      <alignment horizontal="center" vertical="center"/>
    </xf>
    <xf numFmtId="1" fontId="11" fillId="7" borderId="1" xfId="0" applyNumberFormat="1" applyFont="1" applyFill="1" applyBorder="1" applyAlignment="1" applyProtection="1">
      <alignment horizontal="center" vertical="center" wrapText="1"/>
    </xf>
    <xf numFmtId="1" fontId="5" fillId="3" borderId="1" xfId="0" applyNumberFormat="1" applyFont="1" applyFill="1" applyBorder="1" applyAlignment="1" applyProtection="1">
      <alignment horizontal="center" vertical="center" wrapText="1"/>
    </xf>
    <xf numFmtId="1" fontId="11" fillId="3" borderId="1" xfId="0" applyNumberFormat="1" applyFont="1" applyFill="1" applyBorder="1" applyAlignment="1" applyProtection="1">
      <alignment horizontal="center" vertical="center" wrapText="1"/>
    </xf>
    <xf numFmtId="1" fontId="21" fillId="7" borderId="1" xfId="0" applyNumberFormat="1" applyFont="1" applyFill="1" applyBorder="1" applyAlignment="1">
      <alignment horizontal="center" vertical="center" wrapText="1"/>
    </xf>
    <xf numFmtId="1" fontId="13" fillId="4" borderId="1" xfId="0" applyNumberFormat="1" applyFont="1" applyFill="1" applyBorder="1" applyAlignment="1">
      <alignment horizontal="center" vertical="center" wrapText="1"/>
    </xf>
    <xf numFmtId="1" fontId="13" fillId="4"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xf>
    <xf numFmtId="1" fontId="11" fillId="0" borderId="1" xfId="0" applyNumberFormat="1" applyFont="1" applyFill="1" applyBorder="1" applyAlignment="1">
      <alignment horizontal="center" vertical="center"/>
    </xf>
    <xf numFmtId="1" fontId="5" fillId="3" borderId="1" xfId="1"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xf>
    <xf numFmtId="1" fontId="5" fillId="3" borderId="1" xfId="0" applyNumberFormat="1" applyFont="1" applyFill="1" applyBorder="1" applyAlignment="1" applyProtection="1">
      <alignment horizontal="center" vertical="center"/>
    </xf>
    <xf numFmtId="1" fontId="28" fillId="0" borderId="1" xfId="0" applyNumberFormat="1" applyFont="1" applyFill="1" applyBorder="1" applyAlignment="1">
      <alignment horizontal="center" vertical="center" wrapText="1"/>
    </xf>
    <xf numFmtId="1" fontId="28" fillId="0" borderId="9" xfId="0" applyNumberFormat="1" applyFont="1" applyFill="1" applyBorder="1" applyAlignment="1">
      <alignment horizontal="center" vertical="center" wrapText="1"/>
    </xf>
    <xf numFmtId="1" fontId="18" fillId="0" borderId="0" xfId="0" applyNumberFormat="1" applyFont="1" applyAlignment="1">
      <alignment horizontal="right" vertical="center" wrapText="1"/>
    </xf>
    <xf numFmtId="1" fontId="18" fillId="0" borderId="0" xfId="0" applyNumberFormat="1" applyFont="1" applyAlignment="1">
      <alignment horizontal="center" vertical="center" wrapText="1"/>
    </xf>
    <xf numFmtId="1" fontId="18" fillId="0" borderId="0" xfId="0" applyNumberFormat="1" applyFont="1" applyAlignment="1">
      <alignment horizontal="center" vertical="center"/>
    </xf>
    <xf numFmtId="49" fontId="14" fillId="7" borderId="0" xfId="0" applyNumberFormat="1" applyFont="1" applyFill="1" applyAlignment="1" applyProtection="1">
      <alignment horizontal="center" vertical="center"/>
    </xf>
    <xf numFmtId="49" fontId="14" fillId="7" borderId="0" xfId="0" applyNumberFormat="1" applyFont="1" applyFill="1" applyAlignment="1" applyProtection="1">
      <alignment horizontal="left" vertical="center"/>
    </xf>
    <xf numFmtId="0" fontId="13" fillId="7" borderId="0" xfId="0" applyFont="1" applyFill="1" applyAlignment="1" applyProtection="1">
      <alignment horizontal="center" vertical="center"/>
    </xf>
    <xf numFmtId="1" fontId="13" fillId="7" borderId="0" xfId="0" applyNumberFormat="1" applyFont="1" applyFill="1" applyAlignment="1" applyProtection="1">
      <alignment horizontal="center" vertical="center"/>
    </xf>
    <xf numFmtId="0" fontId="45" fillId="0" borderId="0" xfId="0" applyFont="1" applyAlignment="1">
      <alignment horizontal="center" vertical="center"/>
    </xf>
    <xf numFmtId="0" fontId="13" fillId="7" borderId="5"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49" fontId="3" fillId="2" borderId="1" xfId="1" applyNumberFormat="1" applyFont="1" applyFill="1" applyBorder="1" applyAlignment="1" applyProtection="1">
      <alignment horizontal="center" vertical="center" wrapText="1"/>
    </xf>
    <xf numFmtId="49" fontId="5" fillId="2" borderId="1" xfId="1" applyNumberFormat="1" applyFont="1" applyFill="1" applyBorder="1" applyAlignment="1" applyProtection="1">
      <alignment horizontal="center" vertical="center" wrapText="1"/>
    </xf>
    <xf numFmtId="49" fontId="3" fillId="5" borderId="1" xfId="1" applyNumberFormat="1"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41" fillId="11" borderId="1" xfId="0" applyFont="1" applyFill="1" applyBorder="1" applyAlignment="1" applyProtection="1">
      <alignment horizontal="right" vertical="center"/>
    </xf>
    <xf numFmtId="0" fontId="54" fillId="11" borderId="1" xfId="0" applyFont="1" applyFill="1" applyBorder="1" applyAlignment="1" applyProtection="1">
      <alignment horizontal="right" vertical="center"/>
    </xf>
    <xf numFmtId="0" fontId="10" fillId="7" borderId="4" xfId="2" applyNumberFormat="1" applyFont="1" applyFill="1" applyBorder="1" applyAlignment="1">
      <alignment vertical="top" wrapText="1"/>
    </xf>
    <xf numFmtId="0" fontId="5" fillId="7" borderId="4" xfId="2" applyNumberFormat="1" applyFont="1" applyFill="1" applyBorder="1" applyAlignment="1">
      <alignment vertical="center" wrapText="1"/>
    </xf>
    <xf numFmtId="49" fontId="5" fillId="7" borderId="4" xfId="2" applyNumberFormat="1" applyFont="1" applyFill="1" applyBorder="1" applyAlignment="1">
      <alignment horizontal="center" vertical="center" wrapText="1"/>
    </xf>
    <xf numFmtId="49" fontId="11" fillId="3" borderId="2" xfId="0" applyNumberFormat="1" applyFont="1" applyFill="1" applyBorder="1" applyAlignment="1">
      <alignment vertical="center"/>
    </xf>
    <xf numFmtId="49" fontId="11" fillId="0" borderId="2" xfId="0" applyNumberFormat="1" applyFont="1" applyFill="1" applyBorder="1" applyAlignment="1">
      <alignment vertical="center"/>
    </xf>
    <xf numFmtId="49" fontId="32" fillId="7" borderId="2" xfId="0" applyNumberFormat="1" applyFont="1" applyFill="1" applyBorder="1" applyAlignment="1">
      <alignment vertical="center"/>
    </xf>
    <xf numFmtId="49" fontId="10" fillId="7" borderId="2" xfId="0" applyNumberFormat="1" applyFont="1" applyFill="1" applyBorder="1" applyAlignment="1">
      <alignment horizontal="left" vertical="center"/>
    </xf>
    <xf numFmtId="49" fontId="5" fillId="3"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10" fillId="7" borderId="4" xfId="0" applyNumberFormat="1" applyFont="1" applyFill="1" applyBorder="1" applyAlignment="1">
      <alignment vertical="top"/>
    </xf>
    <xf numFmtId="0" fontId="10" fillId="7" borderId="4" xfId="0" applyNumberFormat="1" applyFont="1" applyFill="1" applyBorder="1" applyAlignment="1">
      <alignment vertical="center"/>
    </xf>
    <xf numFmtId="0" fontId="51" fillId="7" borderId="4" xfId="0" applyNumberFormat="1" applyFont="1" applyFill="1" applyBorder="1" applyAlignment="1">
      <alignment horizontal="center" vertical="center"/>
    </xf>
    <xf numFmtId="0" fontId="5" fillId="0" borderId="1" xfId="0" applyNumberFormat="1" applyFont="1" applyFill="1" applyBorder="1" applyAlignment="1">
      <alignment horizontal="left" vertical="top" wrapText="1"/>
    </xf>
    <xf numFmtId="0" fontId="13" fillId="0" borderId="0" xfId="0" applyFont="1" applyAlignment="1" applyProtection="1">
      <alignment horizontal="right" vertical="center"/>
    </xf>
    <xf numFmtId="49" fontId="33" fillId="0" borderId="0" xfId="0" applyNumberFormat="1" applyFont="1" applyAlignment="1">
      <alignment horizontal="right" vertical="center"/>
    </xf>
    <xf numFmtId="0" fontId="45" fillId="0" borderId="0" xfId="0" applyFont="1" applyAlignment="1">
      <alignment horizontal="right" vertical="center"/>
    </xf>
    <xf numFmtId="0" fontId="13" fillId="7" borderId="5" xfId="0" applyFont="1" applyFill="1" applyBorder="1" applyAlignment="1" applyProtection="1">
      <alignment horizontal="right" vertical="center"/>
    </xf>
    <xf numFmtId="0" fontId="13" fillId="0" borderId="1" xfId="0" applyFont="1" applyBorder="1" applyAlignment="1" applyProtection="1">
      <alignment horizontal="right" vertical="center"/>
    </xf>
    <xf numFmtId="0" fontId="13" fillId="7" borderId="1" xfId="0" applyFont="1" applyFill="1" applyBorder="1" applyAlignment="1" applyProtection="1">
      <alignment horizontal="right" vertical="center"/>
    </xf>
    <xf numFmtId="0" fontId="14" fillId="7" borderId="1" xfId="0" applyFont="1" applyFill="1" applyBorder="1" applyAlignment="1" applyProtection="1">
      <alignment horizontal="right" vertical="center"/>
    </xf>
    <xf numFmtId="0" fontId="16" fillId="0" borderId="1"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13" fillId="4" borderId="1" xfId="0" applyFont="1" applyFill="1" applyBorder="1" applyAlignment="1" applyProtection="1">
      <alignment horizontal="right" vertical="center"/>
    </xf>
    <xf numFmtId="0" fontId="5" fillId="7" borderId="4" xfId="0" applyNumberFormat="1" applyFont="1" applyFill="1" applyBorder="1" applyAlignment="1">
      <alignment horizontal="right" vertical="center"/>
    </xf>
    <xf numFmtId="0" fontId="51" fillId="0" borderId="1" xfId="0" applyNumberFormat="1" applyFont="1" applyBorder="1" applyAlignment="1">
      <alignment horizontal="right" vertical="center"/>
    </xf>
    <xf numFmtId="0" fontId="51" fillId="0" borderId="1" xfId="0" applyNumberFormat="1" applyFont="1" applyFill="1" applyBorder="1" applyAlignment="1">
      <alignment horizontal="right" vertical="center"/>
    </xf>
    <xf numFmtId="0" fontId="5" fillId="7" borderId="1" xfId="0" applyNumberFormat="1" applyFont="1" applyFill="1" applyBorder="1" applyAlignment="1">
      <alignment horizontal="right" vertical="center" wrapText="1"/>
    </xf>
    <xf numFmtId="0" fontId="53" fillId="0" borderId="1" xfId="0" applyNumberFormat="1" applyFont="1" applyFill="1" applyBorder="1" applyAlignment="1">
      <alignment horizontal="right" vertical="center"/>
    </xf>
    <xf numFmtId="0" fontId="10" fillId="7" borderId="1" xfId="0" applyNumberFormat="1" applyFont="1" applyFill="1" applyBorder="1" applyAlignment="1">
      <alignment horizontal="right" vertical="center" wrapText="1"/>
    </xf>
    <xf numFmtId="0" fontId="13" fillId="7" borderId="0" xfId="0" applyFont="1" applyFill="1" applyAlignment="1" applyProtection="1">
      <alignment horizontal="right" vertical="center"/>
    </xf>
    <xf numFmtId="0" fontId="51" fillId="0" borderId="1" xfId="2" applyNumberFormat="1" applyFont="1" applyBorder="1" applyAlignment="1">
      <alignment horizontal="right" vertical="center"/>
    </xf>
    <xf numFmtId="0" fontId="51" fillId="7" borderId="10" xfId="2" applyNumberFormat="1" applyFont="1" applyFill="1" applyBorder="1" applyAlignment="1">
      <alignment horizontal="right" vertical="center"/>
    </xf>
    <xf numFmtId="0" fontId="0" fillId="0" borderId="1" xfId="0" applyNumberFormat="1" applyBorder="1" applyAlignment="1">
      <alignment horizontal="right" vertical="center"/>
    </xf>
    <xf numFmtId="0" fontId="35" fillId="4" borderId="1" xfId="0" applyFont="1" applyFill="1" applyBorder="1" applyAlignment="1">
      <alignment horizontal="right" vertical="center"/>
    </xf>
    <xf numFmtId="49" fontId="49" fillId="4" borderId="1" xfId="5" applyNumberFormat="1" applyFont="1" applyFill="1" applyBorder="1" applyAlignment="1" applyProtection="1">
      <alignment vertical="center" wrapText="1"/>
    </xf>
    <xf numFmtId="0" fontId="39" fillId="4" borderId="1" xfId="0" applyFont="1" applyFill="1" applyBorder="1" applyAlignment="1">
      <alignment horizontal="center"/>
    </xf>
    <xf numFmtId="0" fontId="37" fillId="4" borderId="1" xfId="0" applyFont="1" applyFill="1" applyBorder="1"/>
    <xf numFmtId="0" fontId="35" fillId="4" borderId="1" xfId="0" applyFont="1" applyFill="1" applyBorder="1" applyAlignment="1">
      <alignment horizontal="right"/>
    </xf>
    <xf numFmtId="2" fontId="38" fillId="4" borderId="1" xfId="0" applyNumberFormat="1" applyFont="1" applyFill="1" applyBorder="1"/>
    <xf numFmtId="49" fontId="50" fillId="4" borderId="1" xfId="0" applyNumberFormat="1" applyFont="1" applyFill="1" applyBorder="1" applyAlignment="1">
      <alignment horizontal="left" vertical="center" wrapText="1"/>
    </xf>
    <xf numFmtId="0" fontId="49" fillId="4" borderId="1" xfId="0" applyFont="1" applyFill="1" applyBorder="1" applyAlignment="1">
      <alignment horizontal="left" vertical="center" wrapText="1"/>
    </xf>
    <xf numFmtId="166" fontId="34" fillId="4" borderId="1" xfId="0" applyNumberFormat="1" applyFont="1" applyFill="1" applyBorder="1" applyAlignment="1" applyProtection="1">
      <alignment vertical="center"/>
    </xf>
    <xf numFmtId="0" fontId="10" fillId="7" borderId="2" xfId="0" applyFont="1" applyFill="1" applyBorder="1" applyAlignment="1" applyProtection="1">
      <alignment horizontal="left" vertical="center"/>
    </xf>
    <xf numFmtId="0" fontId="13" fillId="11" borderId="0" xfId="0" applyFont="1" applyFill="1" applyProtection="1"/>
    <xf numFmtId="2" fontId="13" fillId="11" borderId="1" xfId="0" applyNumberFormat="1" applyFont="1" applyFill="1" applyBorder="1" applyAlignment="1" applyProtection="1">
      <alignment horizontal="center" vertical="center"/>
    </xf>
    <xf numFmtId="0" fontId="56" fillId="4" borderId="1" xfId="0" applyNumberFormat="1" applyFont="1" applyFill="1" applyBorder="1" applyAlignment="1" applyProtection="1">
      <alignment vertical="center" wrapText="1"/>
    </xf>
    <xf numFmtId="49" fontId="56" fillId="4" borderId="1" xfId="0" applyNumberFormat="1" applyFont="1" applyFill="1" applyBorder="1" applyAlignment="1" applyProtection="1">
      <alignment horizontal="center" vertical="center" wrapText="1"/>
    </xf>
    <xf numFmtId="1" fontId="56" fillId="4" borderId="1" xfId="0" applyNumberFormat="1" applyFont="1" applyFill="1" applyBorder="1" applyAlignment="1">
      <alignment horizontal="center" vertical="center" wrapText="1"/>
    </xf>
    <xf numFmtId="0" fontId="56" fillId="4" borderId="1" xfId="0" applyNumberFormat="1" applyFont="1" applyFill="1" applyBorder="1" applyAlignment="1" applyProtection="1">
      <alignment horizontal="left" vertical="top" wrapText="1"/>
    </xf>
    <xf numFmtId="49" fontId="56" fillId="3" borderId="1" xfId="0" applyNumberFormat="1" applyFont="1" applyFill="1" applyBorder="1" applyAlignment="1" applyProtection="1">
      <alignment horizontal="center" vertical="center" wrapText="1"/>
    </xf>
    <xf numFmtId="49" fontId="56" fillId="3" borderId="1" xfId="0" applyNumberFormat="1" applyFont="1" applyFill="1" applyBorder="1" applyAlignment="1">
      <alignment horizontal="center" vertical="center" wrapText="1"/>
    </xf>
    <xf numFmtId="0" fontId="57" fillId="4" borderId="1" xfId="0" applyFont="1" applyFill="1" applyBorder="1" applyAlignment="1" applyProtection="1">
      <alignment horizontal="left" vertical="center" wrapText="1"/>
    </xf>
    <xf numFmtId="0" fontId="57" fillId="0" borderId="1" xfId="0" applyFont="1" applyBorder="1" applyAlignment="1">
      <alignment horizontal="center" vertical="center"/>
    </xf>
    <xf numFmtId="1" fontId="57" fillId="4" borderId="1" xfId="0" applyNumberFormat="1" applyFont="1" applyFill="1" applyBorder="1" applyAlignment="1" applyProtection="1">
      <alignment horizontal="center" vertical="center" wrapText="1"/>
    </xf>
    <xf numFmtId="0" fontId="57" fillId="4" borderId="1" xfId="0" applyFont="1" applyFill="1" applyBorder="1" applyAlignment="1">
      <alignment horizontal="left" vertical="center" wrapText="1"/>
    </xf>
    <xf numFmtId="0" fontId="57" fillId="4" borderId="1" xfId="0" applyFont="1" applyFill="1" applyBorder="1" applyAlignment="1">
      <alignment horizontal="center" vertical="center" wrapText="1"/>
    </xf>
    <xf numFmtId="49" fontId="57" fillId="3" borderId="1" xfId="1" applyNumberFormat="1" applyFont="1" applyFill="1" applyBorder="1" applyAlignment="1">
      <alignment horizontal="left" vertical="top" wrapText="1"/>
    </xf>
    <xf numFmtId="49" fontId="57" fillId="3" borderId="1"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xf>
    <xf numFmtId="0" fontId="13" fillId="4" borderId="0" xfId="0" applyFont="1" applyFill="1" applyAlignment="1" applyProtection="1">
      <alignment horizontal="right" vertical="center"/>
    </xf>
    <xf numFmtId="0" fontId="13" fillId="11" borderId="0" xfId="0" applyFont="1" applyFill="1" applyAlignment="1" applyProtection="1">
      <alignment horizontal="right" vertical="center"/>
    </xf>
    <xf numFmtId="0" fontId="41" fillId="6" borderId="1" xfId="0" applyFont="1" applyFill="1" applyBorder="1" applyAlignment="1" applyProtection="1">
      <alignment horizontal="right" vertical="center"/>
    </xf>
    <xf numFmtId="0" fontId="5" fillId="11" borderId="0" xfId="0" applyFont="1" applyFill="1" applyProtection="1"/>
    <xf numFmtId="0" fontId="5" fillId="11" borderId="1" xfId="0" applyFont="1" applyFill="1" applyBorder="1" applyAlignment="1" applyProtection="1">
      <alignment horizontal="center" vertical="center"/>
    </xf>
    <xf numFmtId="0" fontId="58" fillId="0" borderId="1" xfId="0" applyFont="1" applyBorder="1" applyAlignment="1" applyProtection="1">
      <alignment wrapText="1"/>
    </xf>
    <xf numFmtId="1" fontId="58" fillId="0" borderId="1" xfId="0" applyNumberFormat="1" applyFont="1" applyFill="1" applyBorder="1" applyAlignment="1">
      <alignment horizontal="center" vertical="center"/>
    </xf>
    <xf numFmtId="0" fontId="58" fillId="0" borderId="1" xfId="0" applyFont="1" applyBorder="1" applyAlignment="1" applyProtection="1">
      <alignment vertical="center" wrapText="1"/>
    </xf>
    <xf numFmtId="0" fontId="58" fillId="0" borderId="1" xfId="0" applyFont="1" applyBorder="1" applyAlignment="1" applyProtection="1">
      <alignment horizontal="center" vertical="center"/>
    </xf>
    <xf numFmtId="0" fontId="58" fillId="0" borderId="1" xfId="0" applyFont="1" applyFill="1" applyBorder="1" applyAlignment="1">
      <alignment horizontal="left" vertical="center" wrapText="1"/>
    </xf>
    <xf numFmtId="0" fontId="58" fillId="0" borderId="1" xfId="0" applyFont="1" applyFill="1" applyBorder="1" applyAlignment="1">
      <alignment horizontal="center" vertical="center"/>
    </xf>
    <xf numFmtId="0" fontId="59" fillId="0" borderId="1" xfId="0" applyFont="1" applyFill="1" applyBorder="1" applyAlignment="1">
      <alignment horizontal="left" vertical="center" wrapText="1"/>
    </xf>
    <xf numFmtId="0" fontId="58" fillId="0" borderId="1" xfId="0" applyFont="1" applyFill="1" applyBorder="1" applyAlignment="1">
      <alignment horizontal="center" vertical="center" wrapText="1"/>
    </xf>
    <xf numFmtId="1" fontId="58" fillId="0" borderId="1" xfId="0" applyNumberFormat="1" applyFont="1" applyFill="1" applyBorder="1" applyAlignment="1">
      <alignment horizontal="center" vertical="center" wrapText="1"/>
    </xf>
    <xf numFmtId="0" fontId="13" fillId="4" borderId="1" xfId="0" applyFont="1" applyFill="1" applyBorder="1" applyAlignment="1">
      <alignment vertical="center" wrapText="1"/>
    </xf>
    <xf numFmtId="0" fontId="58" fillId="4" borderId="1" xfId="0" applyFont="1" applyFill="1" applyBorder="1" applyAlignment="1">
      <alignment horizontal="left" vertical="center" wrapText="1"/>
    </xf>
    <xf numFmtId="0" fontId="58" fillId="4" borderId="1" xfId="0" applyFont="1" applyFill="1" applyBorder="1" applyAlignment="1">
      <alignment horizontal="center" vertical="center" wrapText="1"/>
    </xf>
    <xf numFmtId="1" fontId="58" fillId="4" borderId="1" xfId="0" applyNumberFormat="1" applyFont="1" applyFill="1" applyBorder="1" applyAlignment="1">
      <alignment horizontal="center" vertical="center"/>
    </xf>
    <xf numFmtId="0" fontId="58" fillId="0" borderId="3" xfId="0" applyFont="1" applyFill="1" applyBorder="1" applyAlignment="1">
      <alignment horizontal="left" vertical="center" wrapText="1"/>
    </xf>
    <xf numFmtId="0" fontId="13" fillId="0" borderId="0" xfId="0" applyFont="1" applyBorder="1" applyAlignment="1" applyProtection="1">
      <alignment horizontal="right" vertical="center"/>
    </xf>
    <xf numFmtId="0" fontId="58" fillId="3" borderId="1" xfId="0" applyNumberFormat="1" applyFont="1" applyFill="1" applyBorder="1" applyAlignment="1" applyProtection="1">
      <alignment horizontal="left" vertical="top" wrapText="1"/>
    </xf>
    <xf numFmtId="0" fontId="58" fillId="3" borderId="1" xfId="0" applyNumberFormat="1" applyFont="1" applyFill="1" applyBorder="1" applyAlignment="1" applyProtection="1">
      <alignment vertical="center" wrapText="1"/>
    </xf>
    <xf numFmtId="49" fontId="58" fillId="3" borderId="1" xfId="0" applyNumberFormat="1" applyFont="1" applyFill="1" applyBorder="1" applyAlignment="1" applyProtection="1">
      <alignment horizontal="center" vertical="center" wrapText="1"/>
    </xf>
    <xf numFmtId="0" fontId="58" fillId="0" borderId="1" xfId="0" applyFont="1" applyBorder="1" applyAlignment="1" applyProtection="1">
      <alignment horizontal="left"/>
    </xf>
    <xf numFmtId="0" fontId="3" fillId="4" borderId="1" xfId="0" applyFont="1" applyFill="1" applyBorder="1" applyAlignment="1">
      <alignment vertical="center" wrapText="1"/>
    </xf>
    <xf numFmtId="0" fontId="5" fillId="4" borderId="1" xfId="0" applyFont="1" applyFill="1" applyBorder="1" applyAlignment="1">
      <alignment vertical="center" wrapText="1"/>
    </xf>
    <xf numFmtId="0" fontId="13" fillId="7" borderId="0" xfId="0" applyFont="1" applyFill="1" applyBorder="1" applyAlignment="1" applyProtection="1">
      <alignment horizontal="center"/>
    </xf>
    <xf numFmtId="0" fontId="13" fillId="7" borderId="0" xfId="0" applyFont="1" applyFill="1" applyBorder="1" applyProtection="1"/>
    <xf numFmtId="0" fontId="13" fillId="7" borderId="0" xfId="0" applyFont="1" applyFill="1" applyBorder="1" applyAlignment="1" applyProtection="1">
      <alignment horizontal="center" vertical="center"/>
    </xf>
    <xf numFmtId="0" fontId="18" fillId="7" borderId="0" xfId="0" applyFont="1" applyFill="1" applyBorder="1" applyAlignment="1" applyProtection="1">
      <alignment horizontal="right"/>
    </xf>
    <xf numFmtId="0" fontId="18" fillId="7" borderId="0" xfId="0" applyFont="1" applyFill="1" applyBorder="1" applyAlignment="1" applyProtection="1">
      <alignment horizontal="right" vertical="center"/>
    </xf>
    <xf numFmtId="0" fontId="13" fillId="4" borderId="0" xfId="0" applyFont="1" applyFill="1" applyAlignment="1" applyProtection="1">
      <alignment horizontal="center"/>
    </xf>
    <xf numFmtId="164" fontId="14" fillId="4" borderId="0" xfId="0" applyNumberFormat="1" applyFont="1" applyFill="1" applyProtection="1"/>
    <xf numFmtId="164" fontId="14" fillId="4" borderId="0" xfId="0" applyNumberFormat="1" applyFont="1" applyFill="1" applyAlignment="1" applyProtection="1">
      <alignment horizontal="center" vertical="center"/>
    </xf>
    <xf numFmtId="0" fontId="13" fillId="4" borderId="1" xfId="0" applyFont="1" applyFill="1" applyBorder="1" applyAlignment="1" applyProtection="1">
      <alignment horizontal="center"/>
    </xf>
    <xf numFmtId="0" fontId="41" fillId="4" borderId="1" xfId="0" applyFont="1" applyFill="1" applyBorder="1" applyAlignment="1" applyProtection="1">
      <alignment horizontal="right"/>
    </xf>
    <xf numFmtId="0" fontId="41" fillId="4" borderId="1" xfId="0" applyFont="1" applyFill="1" applyBorder="1" applyAlignment="1" applyProtection="1">
      <alignment horizontal="right" vertical="center"/>
    </xf>
    <xf numFmtId="164" fontId="14" fillId="4" borderId="1" xfId="0" applyNumberFormat="1" applyFont="1" applyFill="1" applyBorder="1" applyProtection="1"/>
    <xf numFmtId="49" fontId="14" fillId="4" borderId="0" xfId="0" applyNumberFormat="1" applyFont="1" applyFill="1" applyAlignment="1" applyProtection="1">
      <alignment horizontal="center" vertical="center"/>
    </xf>
    <xf numFmtId="49" fontId="14" fillId="7" borderId="0" xfId="0" applyNumberFormat="1" applyFont="1" applyFill="1" applyBorder="1" applyAlignment="1" applyProtection="1">
      <alignment horizontal="center" vertical="center"/>
    </xf>
    <xf numFmtId="0" fontId="5" fillId="4" borderId="0" xfId="0" applyFont="1" applyFill="1" applyBorder="1" applyAlignment="1">
      <alignment horizontal="left" vertical="center" wrapText="1"/>
    </xf>
    <xf numFmtId="0" fontId="46" fillId="4" borderId="1" xfId="0" applyNumberFormat="1" applyFont="1" applyFill="1" applyBorder="1" applyAlignment="1">
      <alignment horizontal="center" vertical="center" wrapText="1"/>
    </xf>
    <xf numFmtId="0" fontId="10" fillId="4" borderId="1" xfId="6" applyFont="1" applyFill="1" applyBorder="1" applyAlignment="1">
      <alignment horizontal="center" vertical="center" wrapText="1"/>
    </xf>
    <xf numFmtId="0" fontId="10" fillId="4" borderId="1" xfId="0" applyFont="1" applyFill="1" applyBorder="1" applyAlignment="1">
      <alignment horizontal="center" vertical="center" wrapText="1"/>
    </xf>
    <xf numFmtId="0" fontId="46" fillId="4" borderId="5" xfId="0" applyNumberFormat="1" applyFont="1" applyFill="1" applyBorder="1" applyAlignment="1">
      <alignment horizontal="center" vertical="center" wrapText="1"/>
    </xf>
    <xf numFmtId="0" fontId="10" fillId="4" borderId="5" xfId="6" applyFont="1" applyFill="1" applyBorder="1" applyAlignment="1">
      <alignment horizontal="center" vertical="center" wrapText="1"/>
    </xf>
    <xf numFmtId="0" fontId="10" fillId="4" borderId="5" xfId="0" applyFont="1" applyFill="1" applyBorder="1" applyAlignment="1">
      <alignment horizontal="center" vertical="center" wrapText="1"/>
    </xf>
    <xf numFmtId="49" fontId="13" fillId="4" borderId="1" xfId="0" applyNumberFormat="1" applyFont="1" applyFill="1" applyBorder="1" applyAlignment="1" applyProtection="1">
      <alignment horizontal="center" vertical="center"/>
    </xf>
    <xf numFmtId="0" fontId="13" fillId="4" borderId="1" xfId="0" applyFont="1" applyFill="1" applyBorder="1" applyAlignment="1" applyProtection="1">
      <alignment vertical="center" wrapText="1"/>
    </xf>
    <xf numFmtId="1" fontId="13" fillId="4" borderId="1" xfId="0" applyNumberFormat="1" applyFont="1" applyFill="1" applyBorder="1" applyAlignment="1" applyProtection="1">
      <alignment horizontal="center" vertical="center"/>
    </xf>
    <xf numFmtId="0" fontId="34" fillId="0" borderId="1" xfId="0" applyFont="1" applyBorder="1" applyAlignment="1" applyProtection="1">
      <alignment vertical="center"/>
    </xf>
    <xf numFmtId="1" fontId="5" fillId="3" borderId="1" xfId="2" applyNumberFormat="1" applyFont="1" applyFill="1" applyBorder="1" applyAlignment="1">
      <alignment horizontal="center" vertical="center" wrapText="1"/>
    </xf>
    <xf numFmtId="0" fontId="11" fillId="4" borderId="1" xfId="2" applyNumberFormat="1" applyFont="1" applyFill="1" applyBorder="1" applyAlignment="1">
      <alignment vertical="top" wrapText="1"/>
    </xf>
    <xf numFmtId="0" fontId="5" fillId="4" borderId="1" xfId="2" applyNumberFormat="1" applyFont="1" applyFill="1" applyBorder="1" applyAlignment="1">
      <alignment vertical="center" wrapText="1"/>
    </xf>
    <xf numFmtId="49" fontId="5" fillId="4" borderId="1" xfId="2" applyNumberFormat="1" applyFont="1" applyFill="1" applyBorder="1" applyAlignment="1">
      <alignment horizontal="center" vertical="center" wrapText="1"/>
    </xf>
    <xf numFmtId="1" fontId="5" fillId="4" borderId="1" xfId="2" applyNumberFormat="1" applyFont="1" applyFill="1" applyBorder="1" applyAlignment="1">
      <alignment horizontal="center" vertical="center" wrapText="1"/>
    </xf>
    <xf numFmtId="0" fontId="51" fillId="4" borderId="1" xfId="2" applyNumberFormat="1" applyFont="1" applyFill="1" applyBorder="1" applyAlignment="1">
      <alignment horizontal="right" vertical="center"/>
    </xf>
    <xf numFmtId="0" fontId="5" fillId="4" borderId="1" xfId="2" applyNumberFormat="1" applyFont="1" applyFill="1" applyBorder="1" applyAlignment="1">
      <alignment vertical="top" wrapText="1"/>
    </xf>
    <xf numFmtId="0" fontId="51" fillId="4" borderId="1" xfId="2" applyNumberFormat="1" applyFont="1" applyFill="1" applyBorder="1" applyAlignment="1">
      <alignment horizontal="right" vertical="center" wrapText="1"/>
    </xf>
    <xf numFmtId="1" fontId="64" fillId="4" borderId="1" xfId="2" applyNumberFormat="1" applyFont="1" applyFill="1" applyBorder="1" applyAlignment="1">
      <alignment horizontal="center" vertical="center" wrapText="1"/>
    </xf>
    <xf numFmtId="0" fontId="55" fillId="4" borderId="1" xfId="2" applyNumberFormat="1" applyFont="1" applyFill="1" applyBorder="1" applyAlignment="1">
      <alignment horizontal="right" vertical="center"/>
    </xf>
    <xf numFmtId="0" fontId="13" fillId="4" borderId="1" xfId="2" applyFont="1" applyFill="1" applyBorder="1" applyAlignment="1">
      <alignment vertical="top"/>
    </xf>
    <xf numFmtId="1" fontId="65" fillId="0" borderId="0" xfId="0" applyNumberFormat="1" applyFont="1" applyAlignment="1">
      <alignment horizontal="center" vertical="center"/>
    </xf>
    <xf numFmtId="1" fontId="0" fillId="0" borderId="0" xfId="0" applyNumberFormat="1" applyFont="1" applyAlignment="1">
      <alignment vertical="center"/>
    </xf>
    <xf numFmtId="1" fontId="6" fillId="9" borderId="1" xfId="0" applyNumberFormat="1" applyFont="1" applyFill="1" applyBorder="1" applyAlignment="1" applyProtection="1">
      <alignment horizontal="center" vertical="center" wrapText="1"/>
    </xf>
    <xf numFmtId="1" fontId="6" fillId="12" borderId="1" xfId="0" applyNumberFormat="1" applyFont="1" applyFill="1" applyBorder="1" applyAlignment="1" applyProtection="1">
      <alignment horizontal="center" vertical="center" wrapText="1"/>
    </xf>
    <xf numFmtId="1" fontId="5" fillId="7" borderId="3" xfId="0" applyNumberFormat="1" applyFont="1" applyFill="1" applyBorder="1" applyAlignment="1" applyProtection="1">
      <alignment horizontal="center" vertical="center"/>
    </xf>
    <xf numFmtId="1" fontId="5" fillId="7" borderId="4" xfId="0" applyNumberFormat="1" applyFont="1" applyFill="1" applyBorder="1" applyAlignment="1">
      <alignment horizontal="center" vertical="center"/>
    </xf>
    <xf numFmtId="1" fontId="52" fillId="0" borderId="1" xfId="0" applyNumberFormat="1" applyFont="1" applyFill="1" applyBorder="1" applyAlignment="1">
      <alignment horizontal="center" vertical="center" wrapText="1"/>
    </xf>
    <xf numFmtId="1" fontId="5" fillId="7" borderId="10" xfId="2" applyNumberFormat="1" applyFont="1" applyFill="1" applyBorder="1" applyAlignment="1">
      <alignment horizontal="center" vertical="center" wrapText="1"/>
    </xf>
    <xf numFmtId="1" fontId="0" fillId="0" borderId="1" xfId="0" applyNumberFormat="1" applyFont="1" applyBorder="1" applyAlignment="1">
      <alignment horizontal="center" vertical="center"/>
    </xf>
    <xf numFmtId="1" fontId="66" fillId="0" borderId="0" xfId="0" applyNumberFormat="1" applyFont="1" applyAlignment="1">
      <alignment horizontal="center" vertical="center"/>
    </xf>
    <xf numFmtId="0" fontId="13" fillId="0" borderId="0" xfId="0" applyFont="1" applyBorder="1" applyAlignment="1" applyProtection="1">
      <alignment horizontal="center" vertical="center"/>
    </xf>
    <xf numFmtId="0" fontId="0" fillId="0" borderId="0" xfId="0" applyAlignment="1">
      <alignment horizontal="center" vertical="center"/>
    </xf>
    <xf numFmtId="0" fontId="5" fillId="0" borderId="1" xfId="0" applyFont="1" applyBorder="1" applyAlignment="1" applyProtection="1">
      <alignment horizontal="center" vertical="center"/>
    </xf>
    <xf numFmtId="49" fontId="5" fillId="7" borderId="4" xfId="0" applyNumberFormat="1" applyFont="1" applyFill="1" applyBorder="1" applyAlignment="1">
      <alignment horizontal="center" vertical="center"/>
    </xf>
    <xf numFmtId="0" fontId="13" fillId="0" borderId="0" xfId="0" applyFont="1" applyAlignment="1" applyProtection="1"/>
    <xf numFmtId="0" fontId="45" fillId="0" borderId="0" xfId="0" applyFont="1" applyAlignment="1"/>
    <xf numFmtId="0" fontId="3" fillId="8" borderId="3" xfId="0" applyFont="1" applyFill="1" applyBorder="1" applyAlignment="1" applyProtection="1">
      <alignment vertical="top"/>
    </xf>
    <xf numFmtId="0" fontId="13" fillId="0" borderId="1" xfId="0" applyFont="1" applyBorder="1" applyAlignment="1" applyProtection="1">
      <alignment wrapText="1"/>
    </xf>
    <xf numFmtId="0" fontId="13" fillId="11" borderId="1" xfId="0" applyFont="1" applyFill="1" applyBorder="1" applyAlignment="1" applyProtection="1">
      <alignment wrapText="1"/>
    </xf>
    <xf numFmtId="0" fontId="3" fillId="8" borderId="1" xfId="3" applyFont="1" applyFill="1" applyBorder="1" applyAlignment="1" applyProtection="1">
      <alignment vertical="center" wrapText="1"/>
    </xf>
    <xf numFmtId="0" fontId="5" fillId="0" borderId="1" xfId="0" applyFont="1" applyFill="1" applyBorder="1" applyAlignment="1" applyProtection="1">
      <alignment wrapText="1"/>
    </xf>
    <xf numFmtId="0" fontId="5" fillId="0" borderId="1" xfId="0" applyFont="1" applyFill="1" applyBorder="1" applyAlignment="1" applyProtection="1">
      <alignment vertical="center" wrapText="1"/>
    </xf>
    <xf numFmtId="0" fontId="5" fillId="10" borderId="3" xfId="0" applyFont="1" applyFill="1" applyBorder="1" applyAlignment="1" applyProtection="1">
      <alignment vertical="center"/>
    </xf>
    <xf numFmtId="49" fontId="3" fillId="2" borderId="1" xfId="1" applyNumberFormat="1" applyFont="1" applyFill="1" applyBorder="1" applyAlignment="1" applyProtection="1">
      <alignment vertical="top" wrapText="1"/>
    </xf>
    <xf numFmtId="0" fontId="13" fillId="11" borderId="1" xfId="0" applyFont="1" applyFill="1" applyBorder="1" applyAlignment="1" applyProtection="1"/>
    <xf numFmtId="0" fontId="32" fillId="7" borderId="1" xfId="0" applyNumberFormat="1" applyFont="1" applyFill="1" applyBorder="1" applyAlignment="1" applyProtection="1">
      <alignment vertical="top" wrapText="1"/>
    </xf>
    <xf numFmtId="0" fontId="15" fillId="7" borderId="1" xfId="0" applyNumberFormat="1" applyFont="1" applyFill="1" applyBorder="1" applyAlignment="1" applyProtection="1">
      <alignment vertical="center" wrapText="1"/>
    </xf>
    <xf numFmtId="0" fontId="10" fillId="7" borderId="1" xfId="0" applyNumberFormat="1" applyFont="1" applyFill="1" applyBorder="1" applyAlignment="1" applyProtection="1">
      <alignment vertical="center" wrapText="1"/>
    </xf>
    <xf numFmtId="0" fontId="56" fillId="4" borderId="1" xfId="0" applyNumberFormat="1" applyFont="1" applyFill="1" applyBorder="1" applyAlignment="1" applyProtection="1">
      <alignment vertical="top" wrapText="1"/>
    </xf>
    <xf numFmtId="0" fontId="6" fillId="7" borderId="1" xfId="0" applyNumberFormat="1" applyFont="1" applyFill="1" applyBorder="1" applyAlignment="1" applyProtection="1">
      <alignment vertical="center" wrapText="1"/>
    </xf>
    <xf numFmtId="0" fontId="57" fillId="4" borderId="1" xfId="0" applyFont="1" applyFill="1" applyBorder="1" applyAlignment="1" applyProtection="1">
      <alignment vertical="center" wrapText="1"/>
    </xf>
    <xf numFmtId="49" fontId="57" fillId="3" borderId="1" xfId="1" applyNumberFormat="1" applyFont="1" applyFill="1" applyBorder="1" applyAlignment="1">
      <alignment vertical="top" wrapText="1"/>
    </xf>
    <xf numFmtId="49" fontId="57" fillId="3" borderId="4" xfId="1" applyNumberFormat="1" applyFont="1" applyFill="1" applyBorder="1" applyAlignment="1">
      <alignment vertical="top" wrapText="1"/>
    </xf>
    <xf numFmtId="0" fontId="12" fillId="11" borderId="1" xfId="0" applyFont="1" applyFill="1" applyBorder="1" applyAlignment="1" applyProtection="1">
      <alignment vertical="center" wrapText="1"/>
    </xf>
    <xf numFmtId="0" fontId="5" fillId="7" borderId="1" xfId="0" applyNumberFormat="1" applyFont="1" applyFill="1" applyBorder="1" applyAlignment="1" applyProtection="1">
      <alignment vertical="center" wrapText="1"/>
    </xf>
    <xf numFmtId="0" fontId="10" fillId="7" borderId="6" xfId="0" applyFont="1" applyFill="1" applyBorder="1" applyAlignment="1" applyProtection="1">
      <alignment vertical="center"/>
    </xf>
    <xf numFmtId="0" fontId="14" fillId="7" borderId="3" xfId="0" applyFont="1" applyFill="1" applyBorder="1" applyAlignment="1">
      <alignment vertical="center"/>
    </xf>
    <xf numFmtId="0" fontId="17" fillId="7" borderId="1" xfId="0" applyFont="1" applyFill="1" applyBorder="1" applyAlignment="1">
      <alignment vertical="center" wrapText="1"/>
    </xf>
    <xf numFmtId="0" fontId="58" fillId="0" borderId="1" xfId="0" applyFont="1" applyFill="1" applyBorder="1" applyAlignment="1">
      <alignment vertical="center" wrapText="1"/>
    </xf>
    <xf numFmtId="0" fontId="5" fillId="7" borderId="1" xfId="0" applyFont="1" applyFill="1" applyBorder="1" applyAlignment="1">
      <alignment vertical="center"/>
    </xf>
    <xf numFmtId="0" fontId="10" fillId="7" borderId="1" xfId="0" applyFont="1" applyFill="1" applyBorder="1" applyAlignment="1">
      <alignment vertical="center" wrapText="1"/>
    </xf>
    <xf numFmtId="0" fontId="5" fillId="7"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wrapText="1"/>
    </xf>
    <xf numFmtId="0" fontId="15" fillId="0" borderId="1" xfId="0" applyFont="1" applyFill="1" applyBorder="1" applyAlignment="1">
      <alignment vertical="center" wrapText="1"/>
    </xf>
    <xf numFmtId="0" fontId="22" fillId="0" borderId="1" xfId="0" applyFont="1" applyBorder="1" applyAlignment="1">
      <alignment vertical="center" wrapText="1"/>
    </xf>
    <xf numFmtId="0" fontId="42" fillId="7" borderId="1" xfId="0" applyFont="1" applyFill="1" applyBorder="1" applyAlignment="1"/>
    <xf numFmtId="0" fontId="22" fillId="4" borderId="1" xfId="0" applyFont="1" applyFill="1" applyBorder="1" applyAlignment="1">
      <alignment vertical="center" wrapText="1"/>
    </xf>
    <xf numFmtId="0" fontId="5" fillId="7" borderId="1" xfId="0" applyFont="1" applyFill="1" applyBorder="1" applyAlignment="1">
      <alignment vertical="top" wrapText="1"/>
    </xf>
    <xf numFmtId="0" fontId="11" fillId="0" borderId="1" xfId="0" applyFont="1" applyFill="1" applyBorder="1" applyAlignment="1">
      <alignment vertical="center" wrapText="1"/>
    </xf>
    <xf numFmtId="1" fontId="60" fillId="0" borderId="1" xfId="0" applyNumberFormat="1" applyFont="1" applyFill="1" applyBorder="1" applyAlignment="1">
      <alignment vertical="center" wrapText="1"/>
    </xf>
    <xf numFmtId="0" fontId="5" fillId="0" borderId="1" xfId="0" applyFont="1" applyFill="1" applyBorder="1" applyAlignment="1">
      <alignment vertical="top" wrapText="1"/>
    </xf>
    <xf numFmtId="0" fontId="58" fillId="4" borderId="1" xfId="0" applyFont="1" applyFill="1" applyBorder="1" applyAlignment="1">
      <alignment vertical="center" wrapText="1"/>
    </xf>
    <xf numFmtId="0" fontId="58" fillId="0" borderId="1" xfId="0" applyFont="1" applyBorder="1" applyAlignment="1">
      <alignment vertical="center" wrapText="1"/>
    </xf>
    <xf numFmtId="0" fontId="21" fillId="7" borderId="1" xfId="0" applyFont="1" applyFill="1" applyBorder="1" applyAlignment="1">
      <alignment vertical="center" wrapText="1"/>
    </xf>
    <xf numFmtId="2" fontId="5" fillId="0" borderId="1" xfId="0" applyNumberFormat="1" applyFont="1" applyFill="1" applyBorder="1" applyAlignment="1">
      <alignment vertical="center" wrapText="1"/>
    </xf>
    <xf numFmtId="0" fontId="5" fillId="4" borderId="1" xfId="0" applyFont="1" applyFill="1" applyBorder="1" applyAlignment="1">
      <alignment vertical="top" wrapText="1"/>
    </xf>
    <xf numFmtId="0" fontId="14" fillId="7" borderId="1" xfId="0" applyFont="1" applyFill="1" applyBorder="1" applyAlignment="1" applyProtection="1"/>
    <xf numFmtId="0" fontId="13" fillId="4" borderId="1" xfId="0" applyFont="1" applyFill="1" applyBorder="1" applyAlignment="1"/>
    <xf numFmtId="0" fontId="14" fillId="7" borderId="3" xfId="0" applyFont="1" applyFill="1" applyBorder="1" applyAlignment="1" applyProtection="1">
      <alignment vertical="top" wrapText="1"/>
    </xf>
    <xf numFmtId="0" fontId="11" fillId="0" borderId="1" xfId="0" applyFont="1" applyBorder="1" applyAlignment="1">
      <alignment wrapText="1"/>
    </xf>
    <xf numFmtId="0" fontId="11" fillId="0" borderId="1" xfId="0" applyFont="1" applyFill="1" applyBorder="1" applyAlignment="1">
      <alignment wrapText="1"/>
    </xf>
    <xf numFmtId="0" fontId="11" fillId="7" borderId="1" xfId="0" applyFont="1" applyFill="1" applyBorder="1" applyAlignment="1">
      <alignment wrapText="1"/>
    </xf>
    <xf numFmtId="0" fontId="5" fillId="0" borderId="1" xfId="4" applyNumberFormat="1" applyFont="1" applyFill="1" applyBorder="1" applyAlignment="1" applyProtection="1">
      <alignment vertical="center" wrapText="1"/>
      <protection hidden="1"/>
    </xf>
    <xf numFmtId="0" fontId="5" fillId="0" borderId="1" xfId="4" applyNumberFormat="1" applyFont="1" applyFill="1" applyBorder="1" applyAlignment="1" applyProtection="1">
      <alignment vertical="center" wrapText="1"/>
      <protection locked="0"/>
    </xf>
    <xf numFmtId="49" fontId="22" fillId="0" borderId="1" xfId="0" applyNumberFormat="1" applyFont="1" applyBorder="1" applyAlignment="1">
      <alignment vertical="center" wrapText="1"/>
    </xf>
    <xf numFmtId="49" fontId="22" fillId="0" borderId="1" xfId="0" applyNumberFormat="1" applyFont="1" applyBorder="1" applyAlignment="1">
      <alignment wrapText="1"/>
    </xf>
    <xf numFmtId="0" fontId="5" fillId="3" borderId="1" xfId="1" applyNumberFormat="1" applyFont="1" applyFill="1" applyBorder="1" applyAlignment="1">
      <alignment vertical="center" wrapText="1"/>
    </xf>
    <xf numFmtId="0" fontId="5" fillId="7" borderId="1" xfId="2" applyNumberFormat="1" applyFont="1" applyFill="1" applyBorder="1" applyAlignment="1">
      <alignment vertical="center" wrapText="1"/>
    </xf>
    <xf numFmtId="0" fontId="3" fillId="0" borderId="1" xfId="0" applyFont="1" applyBorder="1" applyAlignment="1">
      <alignment vertical="top" wrapText="1"/>
    </xf>
    <xf numFmtId="0" fontId="58" fillId="0" borderId="1" xfId="0" applyFont="1" applyBorder="1" applyAlignment="1" applyProtection="1"/>
    <xf numFmtId="0" fontId="13" fillId="4" borderId="1" xfId="0" applyFont="1" applyFill="1" applyBorder="1" applyAlignment="1" applyProtection="1"/>
    <xf numFmtId="0" fontId="13" fillId="4" borderId="1" xfId="0" applyFont="1" applyFill="1" applyBorder="1" applyAlignment="1" applyProtection="1">
      <alignment wrapText="1"/>
    </xf>
    <xf numFmtId="0" fontId="5" fillId="3" borderId="1" xfId="0" applyFont="1" applyFill="1" applyBorder="1" applyAlignment="1">
      <alignment vertical="center" wrapText="1"/>
    </xf>
    <xf numFmtId="0" fontId="13" fillId="7" borderId="0" xfId="0" applyFont="1" applyFill="1" applyAlignment="1" applyProtection="1"/>
    <xf numFmtId="0" fontId="5" fillId="0" borderId="0" xfId="0" applyFont="1" applyFill="1" applyBorder="1" applyAlignment="1">
      <alignment vertical="center" wrapText="1"/>
    </xf>
    <xf numFmtId="0" fontId="10" fillId="0" borderId="7" xfId="0" quotePrefix="1" applyNumberFormat="1" applyFont="1" applyFill="1" applyBorder="1" applyAlignment="1">
      <alignment vertical="top" wrapText="1"/>
    </xf>
    <xf numFmtId="0" fontId="10" fillId="0" borderId="9" xfId="0" quotePrefix="1" applyNumberFormat="1" applyFont="1" applyFill="1" applyBorder="1" applyAlignment="1">
      <alignment vertical="top" wrapText="1"/>
    </xf>
    <xf numFmtId="0" fontId="44"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49" fontId="67" fillId="0" borderId="0" xfId="0" applyNumberFormat="1" applyFont="1" applyAlignment="1">
      <alignment horizontal="center" vertical="center"/>
    </xf>
    <xf numFmtId="49" fontId="67" fillId="0" borderId="0" xfId="0" applyNumberFormat="1" applyFont="1" applyAlignment="1">
      <alignment vertical="center"/>
    </xf>
    <xf numFmtId="0" fontId="47" fillId="0" borderId="0" xfId="0" applyFont="1" applyAlignment="1">
      <alignment horizontal="center" vertical="center" wrapText="1"/>
    </xf>
    <xf numFmtId="0" fontId="13" fillId="0" borderId="0" xfId="0" applyFont="1" applyAlignment="1">
      <alignment horizontal="left"/>
    </xf>
    <xf numFmtId="0" fontId="5" fillId="0" borderId="0" xfId="0" applyFont="1" applyAlignment="1">
      <alignment horizontal="left" wrapText="1"/>
    </xf>
    <xf numFmtId="0" fontId="14" fillId="7" borderId="11" xfId="0" applyFont="1" applyFill="1" applyBorder="1" applyAlignment="1">
      <alignment vertical="center" wrapText="1"/>
    </xf>
    <xf numFmtId="0" fontId="14" fillId="7" borderId="6" xfId="0" applyFont="1" applyFill="1" applyBorder="1" applyAlignment="1">
      <alignment vertical="center" wrapText="1"/>
    </xf>
    <xf numFmtId="0" fontId="14" fillId="7" borderId="3" xfId="0" applyFont="1" applyFill="1" applyBorder="1" applyAlignment="1">
      <alignment vertical="center" wrapText="1"/>
    </xf>
    <xf numFmtId="49" fontId="36" fillId="0" borderId="0" xfId="0" applyNumberFormat="1" applyFont="1" applyAlignment="1" applyProtection="1">
      <alignment horizontal="center" vertical="center"/>
    </xf>
    <xf numFmtId="49" fontId="33" fillId="0" borderId="0" xfId="0" applyNumberFormat="1" applyFont="1" applyAlignment="1">
      <alignment horizontal="center" vertical="center"/>
    </xf>
    <xf numFmtId="0" fontId="13" fillId="4" borderId="1" xfId="0" applyFont="1" applyFill="1" applyBorder="1" applyAlignment="1" applyProtection="1">
      <alignment horizontal="left" vertical="top" wrapText="1"/>
    </xf>
    <xf numFmtId="0" fontId="13" fillId="0" borderId="1" xfId="0" applyFont="1" applyBorder="1" applyAlignment="1" applyProtection="1">
      <alignment horizontal="left" wrapText="1"/>
    </xf>
    <xf numFmtId="0" fontId="13" fillId="0" borderId="2" xfId="0" applyFont="1" applyBorder="1" applyAlignment="1" applyProtection="1">
      <alignment horizontal="left" wrapText="1"/>
    </xf>
    <xf numFmtId="0" fontId="13" fillId="0" borderId="6" xfId="0" applyFont="1" applyBorder="1" applyAlignment="1" applyProtection="1">
      <alignment horizontal="left" wrapText="1"/>
    </xf>
    <xf numFmtId="0" fontId="13" fillId="0" borderId="3" xfId="0" applyFont="1" applyBorder="1" applyAlignment="1" applyProtection="1">
      <alignment horizontal="left" wrapText="1"/>
    </xf>
    <xf numFmtId="0" fontId="34" fillId="0" borderId="1" xfId="0" applyFont="1" applyFill="1" applyBorder="1" applyAlignment="1" applyProtection="1">
      <alignment horizontal="center" vertical="center"/>
    </xf>
  </cellXfs>
  <cellStyles count="7">
    <cellStyle name="Hyperlink" xfId="5" builtinId="8"/>
    <cellStyle name="Normal" xfId="0" builtinId="0"/>
    <cellStyle name="Normal 2" xfId="6"/>
    <cellStyle name="Normal 3" xfId="2"/>
    <cellStyle name="Normal 4" xfId="3"/>
    <cellStyle name="Normal_Sheet1" xfId="1"/>
    <cellStyle name="Normal_Sheet1_1" xfId="4"/>
  </cellStyles>
  <dxfs count="0"/>
  <tableStyles count="0" defaultTableStyle="TableStyleMedium2" defaultPivotStyle="PivotStyleMedium9"/>
  <colors>
    <mruColors>
      <color rgb="FFFFFF99"/>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opLeftCell="A67" workbookViewId="0">
      <selection activeCell="A63" sqref="A63:XFD63"/>
    </sheetView>
  </sheetViews>
  <sheetFormatPr defaultRowHeight="15"/>
  <cols>
    <col min="1" max="1" width="9.140625" style="173"/>
    <col min="2" max="2" width="67.140625" style="198" customWidth="1"/>
    <col min="3" max="4" width="0" style="174" hidden="1" customWidth="1"/>
    <col min="5" max="5" width="11.85546875" style="174" hidden="1" customWidth="1"/>
    <col min="6" max="6" width="20.28515625" style="179" customWidth="1"/>
    <col min="7" max="7" width="13.28515625" style="174" customWidth="1"/>
    <col min="8" max="8" width="12.28515625" style="174" customWidth="1"/>
  </cols>
  <sheetData>
    <row r="1" spans="1:8" ht="30">
      <c r="A1" s="175" t="s">
        <v>1438</v>
      </c>
      <c r="B1" s="190" t="s">
        <v>1439</v>
      </c>
      <c r="C1" s="176"/>
      <c r="D1" s="176"/>
      <c r="E1" s="176"/>
      <c r="F1" s="177" t="s">
        <v>1008</v>
      </c>
      <c r="G1" s="177" t="s">
        <v>4</v>
      </c>
      <c r="H1" s="177" t="s">
        <v>1440</v>
      </c>
    </row>
    <row r="2" spans="1:8" s="167" customFormat="1" ht="30.95" customHeight="1">
      <c r="A2" s="169">
        <v>1</v>
      </c>
      <c r="B2" s="191" t="str">
        <f>HYPERLINK('B daļa'!B16)</f>
        <v>Monoklonālie reaģenti primārai asins grupu un apakšgrupu noteikšanai (piedāvāt visu daļu kopā)</v>
      </c>
      <c r="C2" s="170"/>
      <c r="D2" s="170"/>
      <c r="E2" s="170">
        <v>30000</v>
      </c>
      <c r="F2" s="178"/>
      <c r="G2" s="170"/>
      <c r="H2" s="170"/>
    </row>
    <row r="3" spans="1:8" s="167" customFormat="1" ht="30.95" customHeight="1">
      <c r="A3" s="169">
        <v>2</v>
      </c>
      <c r="B3" s="192" t="str">
        <f>HYPERLINK('B daļa'!B23)</f>
        <v>Palīgpiederumi asins grupu noteikšanai (piedāvāt visu daļu kopā)</v>
      </c>
      <c r="C3" s="170"/>
      <c r="D3" s="170"/>
      <c r="E3" s="170">
        <v>18000</v>
      </c>
      <c r="F3" s="178"/>
      <c r="G3" s="170"/>
      <c r="H3" s="170"/>
    </row>
    <row r="4" spans="1:8" s="167" customFormat="1" ht="30.95" customHeight="1">
      <c r="A4" s="169">
        <v>3</v>
      </c>
      <c r="B4" s="193" t="str">
        <f>HYPERLINK('B daļa'!B27)</f>
        <v>Laboratorijas preces, saderīgas darbam ar ID-Centrifūgu 6S, ID-Centrifūgu 24S, ID-Inkubatoru 37 S I (piedāvāt visu daļu kopā)</v>
      </c>
      <c r="C4" s="170"/>
      <c r="D4" s="170"/>
      <c r="E4" s="170">
        <v>632000</v>
      </c>
      <c r="F4" s="178"/>
      <c r="G4" s="170"/>
      <c r="H4" s="170"/>
    </row>
    <row r="5" spans="1:8" s="167" customFormat="1" ht="30.95" customHeight="1">
      <c r="A5" s="169">
        <v>4</v>
      </c>
      <c r="B5" s="194" t="str">
        <f>'B daļa'!B39</f>
        <v>Eksprestesti grūtniecības un priekšlaicīgu dzemdību diagnostikai (piedāvāt visu daļu kopā)</v>
      </c>
      <c r="C5" s="170"/>
      <c r="D5" s="170"/>
      <c r="E5" s="170">
        <v>38000</v>
      </c>
      <c r="F5" s="178"/>
      <c r="G5" s="170"/>
      <c r="H5" s="170"/>
    </row>
    <row r="6" spans="1:8" s="167" customFormat="1" ht="30.95" customHeight="1">
      <c r="A6" s="169">
        <v>5</v>
      </c>
      <c r="B6" s="195" t="str">
        <f>HYPERLINK('B daļa'!B43)</f>
        <v xml:space="preserve">Eksprestesti slēpto asiņu noteikšanai fēcēs </v>
      </c>
      <c r="C6" s="170"/>
      <c r="D6" s="170"/>
      <c r="E6" s="170">
        <v>5000</v>
      </c>
      <c r="F6" s="178"/>
      <c r="G6" s="170"/>
      <c r="H6" s="170"/>
    </row>
    <row r="7" spans="1:8" s="167" customFormat="1" ht="30.95" customHeight="1">
      <c r="A7" s="169">
        <v>6</v>
      </c>
      <c r="B7" s="194" t="str">
        <f>HYPERLINK('B daļa'!B47)</f>
        <v>Eksprestesti infekciju diagnostikai</v>
      </c>
      <c r="C7" s="170"/>
      <c r="D7" s="170"/>
      <c r="E7" s="170">
        <v>500</v>
      </c>
      <c r="F7" s="178"/>
      <c r="G7" s="170"/>
      <c r="H7" s="170"/>
    </row>
    <row r="8" spans="1:8" s="167" customFormat="1" ht="30.95" customHeight="1">
      <c r="A8" s="169">
        <v>7</v>
      </c>
      <c r="B8" s="195" t="str">
        <f>HYPERLINK('B daļa'!B53)</f>
        <v>Testi infekciju slimību diagnostikai</v>
      </c>
      <c r="C8" s="170"/>
      <c r="D8" s="170"/>
      <c r="E8" s="170">
        <v>2000</v>
      </c>
      <c r="F8" s="178"/>
      <c r="G8" s="170"/>
      <c r="H8" s="170"/>
    </row>
    <row r="9" spans="1:8" s="167" customFormat="1" ht="30.95" customHeight="1">
      <c r="A9" s="169">
        <v>8</v>
      </c>
      <c r="B9" s="194" t="str">
        <f>HYPERLINK('B daļa'!B57)</f>
        <v>I Reaģenti Imūnfluorescences metodei</v>
      </c>
      <c r="C9" s="170"/>
      <c r="D9" s="170"/>
      <c r="E9" s="170">
        <v>25000</v>
      </c>
      <c r="F9" s="178"/>
      <c r="G9" s="305"/>
      <c r="H9" s="170"/>
    </row>
    <row r="10" spans="1:8" s="167" customFormat="1" ht="30.95" customHeight="1">
      <c r="A10" s="169">
        <v>9</v>
      </c>
      <c r="B10" s="194" t="str">
        <f>HYPERLINK('B daļa'!B69)</f>
        <v>II Reaģenti Imūnfluorescences metodei</v>
      </c>
      <c r="C10" s="170"/>
      <c r="D10" s="170"/>
      <c r="E10" s="170">
        <v>63114</v>
      </c>
      <c r="F10" s="178"/>
      <c r="G10" s="305"/>
      <c r="H10" s="170"/>
    </row>
    <row r="11" spans="1:8" s="167" customFormat="1" ht="30.95" customHeight="1">
      <c r="A11" s="169">
        <v>10</v>
      </c>
      <c r="B11" s="194" t="str">
        <f>HYPERLINK('B daļa'!B84)</f>
        <v>Reaģenti Elisa metodei</v>
      </c>
      <c r="C11" s="170"/>
      <c r="D11" s="170"/>
      <c r="E11" s="170">
        <v>6000</v>
      </c>
      <c r="F11" s="178"/>
      <c r="G11" s="170"/>
      <c r="H11" s="170"/>
    </row>
    <row r="12" spans="1:8" s="167" customFormat="1" ht="30.95" customHeight="1">
      <c r="A12" s="169">
        <v>11</v>
      </c>
      <c r="B12" s="194" t="str">
        <f>HYPERLINK('B daļa'!B110)</f>
        <v>Citas laboratoriju krāsas</v>
      </c>
      <c r="C12" s="170"/>
      <c r="D12" s="170"/>
      <c r="E12" s="170">
        <v>10000</v>
      </c>
      <c r="F12" s="178"/>
      <c r="G12" s="170"/>
      <c r="H12" s="170"/>
    </row>
    <row r="13" spans="1:8" s="167" customFormat="1" ht="30.95" customHeight="1">
      <c r="A13" s="169">
        <v>12</v>
      </c>
      <c r="B13" s="196" t="str">
        <f>HYPERLINK('B daļa'!B118)</f>
        <v>Vispārēja tipa barotnes un barotņu piedevas mikroorganismu audzēšanai un  izolēšanai, (piedāvāt visu daļu kopā)</v>
      </c>
      <c r="C13" s="170"/>
      <c r="D13" s="170"/>
      <c r="E13" s="170"/>
      <c r="F13" s="178"/>
      <c r="G13" s="170"/>
      <c r="H13" s="170"/>
    </row>
    <row r="14" spans="1:8" s="167" customFormat="1" ht="30.95" customHeight="1">
      <c r="A14" s="169">
        <v>13</v>
      </c>
      <c r="B14" s="196" t="str">
        <f>HYPERLINK('B daļa'!B134)</f>
        <v>Barotnes un piedevas jersīniju savairošanai  (piedāvāt visu daļu kopā un no viena ražotāja)</v>
      </c>
      <c r="C14" s="170"/>
      <c r="D14" s="170"/>
      <c r="E14" s="170"/>
      <c r="F14" s="178"/>
      <c r="G14" s="170"/>
      <c r="H14" s="170"/>
    </row>
    <row r="15" spans="1:8" s="168" customFormat="1" ht="30.95" customHeight="1">
      <c r="A15" s="169">
        <v>14</v>
      </c>
      <c r="B15" s="196" t="str">
        <f>HYPERLINK('B daļa'!B138)</f>
        <v>Barotnes sēņu audzēšanai (piedāvāt visu daļu kopā un no viena ražotāja)</v>
      </c>
      <c r="C15" s="170"/>
      <c r="D15" s="170"/>
      <c r="E15" s="170"/>
      <c r="F15" s="178"/>
      <c r="G15" s="170"/>
      <c r="H15" s="170"/>
    </row>
    <row r="16" spans="1:8" s="168" customFormat="1" ht="30.95" customHeight="1">
      <c r="A16" s="169">
        <v>15</v>
      </c>
      <c r="B16" s="196" t="str">
        <f>HYPERLINK('B daļa'!B146)</f>
        <v>Barotnes enterobaktēriju audzēšanai un diagnostikai (piedāvāt visu daļu kopā)</v>
      </c>
      <c r="C16" s="170"/>
      <c r="D16" s="170"/>
      <c r="E16" s="170"/>
      <c r="F16" s="178"/>
      <c r="G16" s="170"/>
      <c r="H16" s="170"/>
    </row>
    <row r="17" spans="1:8" s="168" customFormat="1" ht="30.95" customHeight="1">
      <c r="A17" s="169">
        <v>16</v>
      </c>
      <c r="B17" s="196" t="str">
        <f>HYPERLINK('B daļa'!B161)</f>
        <v>Barotnes un piedevas prasīgu mikroorganismu audzēšanai (piedāvāt visu daļu kopā un no viena ražotāja)</v>
      </c>
      <c r="C17" s="170"/>
      <c r="D17" s="170"/>
      <c r="E17" s="170"/>
      <c r="F17" s="178"/>
      <c r="G17" s="170"/>
      <c r="H17" s="170"/>
    </row>
    <row r="18" spans="1:8" s="168" customFormat="1" ht="30.95" customHeight="1">
      <c r="A18" s="169">
        <v>17</v>
      </c>
      <c r="B18" s="196" t="str">
        <f>HYPERLINK('B daļa'!B167)</f>
        <v xml:space="preserve">Difterijas korinobaktēriju diagnostikai nepieciešamās barotnes </v>
      </c>
      <c r="C18" s="170"/>
      <c r="D18" s="170"/>
      <c r="E18" s="170"/>
      <c r="F18" s="178"/>
      <c r="G18" s="170"/>
      <c r="H18" s="170"/>
    </row>
    <row r="19" spans="1:8" s="168" customFormat="1" ht="30.95" customHeight="1">
      <c r="A19" s="169">
        <v>18</v>
      </c>
      <c r="B19" s="196" t="str">
        <f>HYPERLINK('B daļa'!B176)</f>
        <v>Barotnes kampilobaktēriju audzēšanai (piedāvāt visu daļu kopā un no viena ražotāja)</v>
      </c>
      <c r="C19" s="170"/>
      <c r="D19" s="170"/>
      <c r="E19" s="170"/>
      <c r="F19" s="178"/>
      <c r="G19" s="170"/>
      <c r="H19" s="170"/>
    </row>
    <row r="20" spans="1:8" s="168" customFormat="1" ht="30.95" customHeight="1">
      <c r="A20" s="169">
        <v>19</v>
      </c>
      <c r="B20" s="196" t="str">
        <f>HYPERLINK('B daļa'!B185)</f>
        <v>Barotnes Cl. difficlile  audzēšanai (piedāvāt visu daļu kopā un no viena ražotāja)</v>
      </c>
      <c r="C20" s="170"/>
      <c r="D20" s="170"/>
      <c r="E20" s="170"/>
      <c r="F20" s="178"/>
      <c r="G20" s="170"/>
      <c r="H20" s="170"/>
    </row>
    <row r="21" spans="1:8" s="168" customFormat="1" ht="30.95" customHeight="1">
      <c r="A21" s="169">
        <v>20</v>
      </c>
      <c r="B21" s="196" t="str">
        <f>HYPERLINK('B daļa'!B190)</f>
        <v>Selektīvās un diferenciāldiagnostiskās barotnes (piedāvāt visu daļu kopā)</v>
      </c>
      <c r="C21" s="170"/>
      <c r="D21" s="170"/>
      <c r="E21" s="170"/>
      <c r="F21" s="178"/>
      <c r="G21" s="170"/>
      <c r="H21" s="170"/>
    </row>
    <row r="22" spans="1:8" s="168" customFormat="1" ht="30.95" customHeight="1">
      <c r="A22" s="169">
        <v>21</v>
      </c>
      <c r="B22" s="196" t="str">
        <f>HYPERLINK('B daļa'!B196)</f>
        <v>Reaģentu komplekts Cl. difficlile identifikācijai( piedāvāt visu daļu kopā un no viena ražotāja)</v>
      </c>
      <c r="C22" s="170"/>
      <c r="D22" s="170"/>
      <c r="E22" s="170"/>
      <c r="F22" s="178"/>
      <c r="G22" s="170"/>
      <c r="H22" s="170"/>
    </row>
    <row r="23" spans="1:8" s="168" customFormat="1" ht="30.95" customHeight="1">
      <c r="A23" s="169">
        <v>22</v>
      </c>
      <c r="B23" s="196" t="str">
        <f>HYPERLINK('B daļa'!B200)</f>
        <v xml:space="preserve">Hromagāri mikroorganismu izdalīšanai un diferencēšanai (piedāvāt visu daļu kopā) </v>
      </c>
      <c r="C23" s="170"/>
      <c r="D23" s="170"/>
      <c r="E23" s="170"/>
      <c r="F23" s="178"/>
      <c r="G23" s="170"/>
      <c r="H23" s="170"/>
    </row>
    <row r="24" spans="1:8" s="168" customFormat="1" ht="30.95" customHeight="1">
      <c r="A24" s="169">
        <v>23</v>
      </c>
      <c r="B24" s="196" t="str">
        <f>HYPERLINK('B daļa'!B215)</f>
        <v>Divpusējās gatavās barotnes (piedāvāt visu daļu kopā un no viena ražotāja)</v>
      </c>
      <c r="C24" s="170"/>
      <c r="D24" s="170"/>
      <c r="E24" s="170"/>
      <c r="F24" s="178"/>
      <c r="G24" s="170"/>
      <c r="H24" s="170"/>
    </row>
    <row r="25" spans="1:8" s="168" customFormat="1" ht="30.95" customHeight="1">
      <c r="A25" s="169">
        <v>24</v>
      </c>
      <c r="B25" s="196" t="str">
        <f>HYPERLINK('B daļa'!B219)</f>
        <v>Gatavās barotnes  mikroorganismu izdalīšanai un identifikācijai(piedāvāt visu daļu kopā un no viena ražotāja)</v>
      </c>
      <c r="C25" s="170"/>
      <c r="D25" s="170"/>
      <c r="E25" s="170"/>
      <c r="F25" s="178"/>
      <c r="G25" s="170"/>
      <c r="H25" s="170"/>
    </row>
    <row r="26" spans="1:8" s="168" customFormat="1" ht="30.95" customHeight="1">
      <c r="A26" s="169">
        <v>25</v>
      </c>
      <c r="B26" s="196" t="str">
        <f>HYPERLINK('B daļa'!B234)</f>
        <v>Apkārtējo atmosfēru izmainošās sistēmas (piedāvāt visu daļu kopā un no viena ražotāja)</v>
      </c>
      <c r="C26" s="170"/>
      <c r="D26" s="170"/>
      <c r="E26" s="170"/>
      <c r="F26" s="178"/>
      <c r="G26" s="170"/>
      <c r="H26" s="170"/>
    </row>
    <row r="27" spans="1:8" s="168" customFormat="1" ht="30.95" customHeight="1">
      <c r="A27" s="169">
        <v>26</v>
      </c>
      <c r="B27" s="196" t="str">
        <f>HYPERLINK('B daļa'!B241)</f>
        <v>Antibakteriālie diski un barotnes jutības noteikšanai (piedāvāt visu daļu kopā un no viena ražotāja)</v>
      </c>
      <c r="C27" s="170"/>
      <c r="D27" s="170"/>
      <c r="E27" s="170"/>
      <c r="F27" s="178"/>
      <c r="G27" s="170"/>
      <c r="H27" s="170"/>
    </row>
    <row r="28" spans="1:8" s="168" customFormat="1" ht="30.95" customHeight="1">
      <c r="A28" s="169">
        <v>27</v>
      </c>
      <c r="B28" s="196" t="str">
        <f>HYPERLINK('B daļa'!B246)</f>
        <v>Antibakteriālie diski anaerobo mikroorganismu identifikācijai</v>
      </c>
      <c r="C28" s="170"/>
      <c r="D28" s="170"/>
      <c r="E28" s="170"/>
      <c r="F28" s="178"/>
      <c r="G28" s="170"/>
      <c r="H28" s="170"/>
    </row>
    <row r="29" spans="1:8" s="168" customFormat="1" ht="30.95" customHeight="1">
      <c r="A29" s="169">
        <v>28</v>
      </c>
      <c r="B29" s="196" t="str">
        <f>HYPERLINK('B daļa'!B251)</f>
        <v>Antibakteriālie diski  beta laktamāžu noteikšani (piedāvāt visu daļu kopā un no viena ražotāja)</v>
      </c>
      <c r="C29" s="170"/>
      <c r="D29" s="170"/>
      <c r="E29" s="170"/>
      <c r="F29" s="178"/>
      <c r="G29" s="170"/>
      <c r="H29" s="170"/>
    </row>
    <row r="30" spans="1:8" s="167" customFormat="1" ht="30.95" customHeight="1">
      <c r="A30" s="169">
        <v>29</v>
      </c>
      <c r="B30" s="196" t="str">
        <f>HYPERLINK('B daļa'!B284)</f>
        <v>E testi antibakteriālās MIC noteikšanai (piedāvāt visu daļu kopā un no viena ražotāja)</v>
      </c>
      <c r="C30" s="170"/>
      <c r="D30" s="170"/>
      <c r="E30" s="170"/>
      <c r="F30" s="178"/>
      <c r="G30" s="170"/>
      <c r="H30" s="170"/>
    </row>
    <row r="31" spans="1:8" s="168" customFormat="1" ht="30.95" customHeight="1">
      <c r="A31" s="169">
        <v>30</v>
      </c>
      <c r="B31" s="196" t="str">
        <f>HYPERLINK('B daļa'!B302)</f>
        <v>Unificētās mikroorganismu ID /MIC sistēmas (piedāvāt visu daļu kopā un no viena ražotāja)</v>
      </c>
      <c r="C31" s="170"/>
      <c r="D31" s="170"/>
      <c r="E31" s="170"/>
      <c r="F31" s="178"/>
      <c r="G31" s="170"/>
      <c r="H31" s="170"/>
    </row>
    <row r="32" spans="1:8" s="168" customFormat="1" ht="30.95" customHeight="1">
      <c r="A32" s="169">
        <v>31</v>
      </c>
      <c r="B32" s="196" t="str">
        <f>HYPERLINK('B daļa'!B308)</f>
        <v>Materiāli urogenitālo mikoplazmu identifikācijai un jutības noteikšanai (piedāvāt visu daļu kopā un no viena ražotāja)</v>
      </c>
      <c r="C32" s="170"/>
      <c r="D32" s="170"/>
      <c r="E32" s="170"/>
      <c r="F32" s="178"/>
      <c r="G32" s="170"/>
      <c r="H32" s="170"/>
    </row>
    <row r="33" spans="1:8" s="168" customFormat="1" ht="30.95" customHeight="1">
      <c r="A33" s="169">
        <v>32</v>
      </c>
      <c r="B33" s="196" t="str">
        <f>HYPERLINK('B daļa'!B312)</f>
        <v>Aglutinējošie serumi izdalīto mikroorganismu kultūru identifikācijai (piedāvāt visu daļu kopā un no viena ražotāja). Reaktīvu, barotņu u.c.tehniskie apraksti valsts valodā.</v>
      </c>
      <c r="C33" s="170"/>
      <c r="D33" s="170"/>
      <c r="E33" s="170"/>
      <c r="F33" s="178"/>
      <c r="G33" s="170"/>
      <c r="H33" s="170"/>
    </row>
    <row r="34" spans="1:8" s="168" customFormat="1" ht="49.5" customHeight="1">
      <c r="A34" s="169">
        <v>33</v>
      </c>
      <c r="B34" s="196" t="str">
        <f>HYPERLINK('B daļa'!B321)</f>
        <v>Aglutinējošie serumi pneimokoku serogrupu noteikšanai ( piedāvāt visu daļu kopā un no viena ražotāja)</v>
      </c>
      <c r="C34" s="170"/>
      <c r="D34" s="170"/>
      <c r="E34" s="170"/>
      <c r="F34" s="178"/>
      <c r="G34" s="170"/>
      <c r="H34" s="170"/>
    </row>
    <row r="35" spans="1:8" s="168" customFormat="1" ht="30.95" customHeight="1">
      <c r="A35" s="169">
        <v>34</v>
      </c>
      <c r="B35" s="196" t="str">
        <f>HYPERLINK('B daļa'!B343)</f>
        <v>ATCC kultūras (piedāvāt visu daļu kopā)</v>
      </c>
      <c r="C35" s="170"/>
      <c r="D35" s="170"/>
      <c r="E35" s="170"/>
      <c r="F35" s="178"/>
      <c r="G35" s="170"/>
      <c r="H35" s="170"/>
    </row>
    <row r="36" spans="1:8" s="168" customFormat="1" ht="30.95" customHeight="1">
      <c r="A36" s="169">
        <v>35</v>
      </c>
      <c r="B36" s="196" t="str">
        <f>HYPERLINK('B daļa'!B395)</f>
        <v xml:space="preserve">Imūnhromatogrāfijas testi. Reaktīvu, barotņu u.c. tehniskie apraksti valsts valodā, piegāde 24 - 48 stundu laikā no pasūtījuma veikšanas. </v>
      </c>
      <c r="C36" s="170"/>
      <c r="D36" s="170"/>
      <c r="E36" s="170"/>
      <c r="F36" s="178"/>
      <c r="G36" s="170"/>
      <c r="H36" s="170"/>
    </row>
    <row r="37" spans="1:8" s="168" customFormat="1" ht="30.95" customHeight="1">
      <c r="A37" s="169">
        <v>36</v>
      </c>
      <c r="B37" s="196" t="str">
        <f>HYPERLINK('B daļa'!B401)</f>
        <v>Citi reaģenti mikrobioloģiskiem izmeklējumiem</v>
      </c>
      <c r="C37" s="170"/>
      <c r="D37" s="170"/>
      <c r="E37" s="170"/>
      <c r="F37" s="178"/>
      <c r="G37" s="170"/>
      <c r="H37" s="170"/>
    </row>
    <row r="38" spans="1:8" s="168" customFormat="1" ht="30.95" customHeight="1">
      <c r="A38" s="169">
        <v>37</v>
      </c>
      <c r="B38" s="196" t="str">
        <f>HYPERLINK('B daļa'!B438)</f>
        <v>Ķīmijas preces mikrobioloģiskiem izmeklējumiem</v>
      </c>
      <c r="C38" s="170"/>
      <c r="D38" s="170"/>
      <c r="E38" s="170"/>
      <c r="F38" s="178"/>
      <c r="G38" s="170"/>
      <c r="H38" s="170"/>
    </row>
    <row r="39" spans="1:8" s="168" customFormat="1" ht="30.95" customHeight="1">
      <c r="A39" s="169">
        <v>38</v>
      </c>
      <c r="B39" s="196" t="str">
        <f>HYPERLINK('B daļa'!B471)</f>
        <v>DNS/RNS izdalīšanas komplekti un reaģenti  molekulāri bioloģiskajiem izmklējumiem ( piedāvāt visu daļu kopā)</v>
      </c>
      <c r="C39" s="170"/>
      <c r="D39" s="170"/>
      <c r="E39" s="170"/>
      <c r="F39" s="178"/>
      <c r="G39" s="170"/>
      <c r="H39" s="170"/>
    </row>
    <row r="40" spans="1:8" s="168" customFormat="1" ht="30.95" customHeight="1">
      <c r="A40" s="169">
        <v>39</v>
      </c>
      <c r="B40" s="196" t="str">
        <f>HYPERLINK('B daļa'!B478)</f>
        <v>Specifiskie reaģenti molekulāri bioloģiskajiem izmeklējumiem ( piedāvāt visu daļu kopā)</v>
      </c>
      <c r="C40" s="170"/>
      <c r="D40" s="170"/>
      <c r="E40" s="170"/>
      <c r="F40" s="178"/>
      <c r="G40" s="170"/>
      <c r="H40" s="170"/>
    </row>
    <row r="41" spans="1:8" s="168" customFormat="1" ht="30.95" customHeight="1">
      <c r="A41" s="169">
        <v>40</v>
      </c>
      <c r="B41" s="196" t="str">
        <f>HYPERLINK('B daļa'!B496)</f>
        <v>Laboratoriju krāsas mikroorganismu krāsošanai pēc Grama metodes( piedāvāt visu daļu kopā un no viena ražotāja).</v>
      </c>
      <c r="C41" s="170"/>
      <c r="D41" s="170"/>
      <c r="E41" s="170"/>
      <c r="F41" s="178"/>
      <c r="G41" s="170"/>
      <c r="H41" s="170"/>
    </row>
    <row r="42" spans="1:8" s="168" customFormat="1" ht="30.95" customHeight="1">
      <c r="A42" s="169">
        <v>41</v>
      </c>
      <c r="B42" s="196" t="str">
        <f>HYPERLINK('B daļa'!B503)</f>
        <v>Pipešu uzgaļi un PCR mēģenes (piedāvāt visu daļu kopā)</v>
      </c>
      <c r="C42" s="170"/>
      <c r="D42" s="170"/>
      <c r="E42" s="170"/>
      <c r="F42" s="178"/>
      <c r="G42" s="170"/>
      <c r="H42" s="170"/>
    </row>
    <row r="43" spans="1:8" s="168" customFormat="1" ht="30.95" customHeight="1">
      <c r="A43" s="169">
        <v>42</v>
      </c>
      <c r="B43" s="196" t="str">
        <f>HYPERLINK('B daļa'!B531)</f>
        <v>Pipetes (piedāvāt visu daļu kopā no viena ražotāja)</v>
      </c>
      <c r="C43" s="170"/>
      <c r="D43" s="170"/>
      <c r="E43" s="170"/>
      <c r="F43" s="178"/>
      <c r="G43" s="170"/>
      <c r="H43" s="170"/>
    </row>
    <row r="44" spans="1:8" s="168" customFormat="1" ht="30.95" customHeight="1">
      <c r="A44" s="169">
        <v>43</v>
      </c>
      <c r="B44" s="196" t="str">
        <f>HYPERLINK('B daļa'!B542)</f>
        <v>Mikrobioloģiskās cilpas (piedāvāt visu daļu kopā)</v>
      </c>
      <c r="C44" s="170"/>
      <c r="D44" s="170"/>
      <c r="E44" s="170"/>
      <c r="F44" s="178"/>
      <c r="G44" s="170"/>
      <c r="H44" s="170"/>
    </row>
    <row r="45" spans="1:8" s="168" customFormat="1" ht="30.95" customHeight="1">
      <c r="A45" s="169">
        <v>44</v>
      </c>
      <c r="B45" s="196" t="str">
        <f>HYPERLINK('B daļa'!B546)</f>
        <v>Petri plates (piedāvāt visu daļu kopā)</v>
      </c>
      <c r="C45" s="170"/>
      <c r="D45" s="170"/>
      <c r="E45" s="170"/>
      <c r="F45" s="178"/>
      <c r="G45" s="170"/>
      <c r="H45" s="170"/>
    </row>
    <row r="46" spans="1:8" s="168" customFormat="1" ht="30.95" customHeight="1">
      <c r="A46" s="169">
        <v>45</v>
      </c>
      <c r="B46" s="196" t="str">
        <f>HYPERLINK('B daļa'!B552)</f>
        <v>Stobriņi (piedāvāt visu daļu kopā)</v>
      </c>
      <c r="C46" s="170"/>
      <c r="D46" s="170"/>
      <c r="E46" s="170"/>
      <c r="F46" s="178"/>
      <c r="G46" s="170"/>
      <c r="H46" s="170"/>
    </row>
    <row r="47" spans="1:8" s="168" customFormat="1" ht="30.95" customHeight="1">
      <c r="A47" s="169">
        <v>46</v>
      </c>
      <c r="B47" s="196" t="str">
        <f>HYPERLINK('B daļa'!B558)</f>
        <v>Stikli laboratoriskiem izmeklējumiem (piedāvāt visu daļu kopā)</v>
      </c>
      <c r="C47" s="170"/>
      <c r="D47" s="170"/>
      <c r="E47" s="170"/>
      <c r="F47" s="178"/>
      <c r="G47" s="170"/>
      <c r="H47" s="170"/>
    </row>
    <row r="48" spans="1:8" s="168" customFormat="1" ht="30.95" customHeight="1">
      <c r="A48" s="169">
        <v>47</v>
      </c>
      <c r="B48" s="196" t="str">
        <f>HYPERLINK('B daļa'!B565)</f>
        <v>Pudeles laboratoriskiem izmeklējumiem (piedāvāt visu daļu kopā un no viena ražotāja)</v>
      </c>
      <c r="C48" s="170"/>
      <c r="D48" s="170"/>
      <c r="E48" s="170"/>
      <c r="F48" s="178"/>
      <c r="G48" s="170"/>
      <c r="H48" s="170"/>
    </row>
    <row r="49" spans="1:8" s="168" customFormat="1" ht="30.95" customHeight="1">
      <c r="A49" s="169">
        <v>48</v>
      </c>
      <c r="B49" s="196" t="str">
        <f>HYPERLINK('B daļa'!B571)</f>
        <v>Transporta barotnes un izmeklējamā materiāla noņemšanai nepieciešamie instrumenti aerobiem un fakultatīvi anaerobiem mikroorganismiem (piedāvāt visu daļu kopā)</v>
      </c>
      <c r="C49" s="170"/>
      <c r="D49" s="170"/>
      <c r="E49" s="170"/>
      <c r="F49" s="178"/>
      <c r="G49" s="170"/>
      <c r="H49" s="170"/>
    </row>
    <row r="50" spans="1:8" s="168" customFormat="1" ht="47.25" customHeight="1">
      <c r="A50" s="169">
        <v>49</v>
      </c>
      <c r="B50" s="196" t="str">
        <f>HYPERLINK('B daļa'!B582)</f>
        <v>Sistēmas un barotnes aerobo, fakultatīvi anaerobo un anaerobo mikroorganismu ilgstošai uzglabāšanai</v>
      </c>
      <c r="C50" s="170"/>
      <c r="D50" s="170"/>
      <c r="E50" s="170"/>
      <c r="F50" s="178"/>
      <c r="G50" s="170"/>
      <c r="H50" s="170"/>
    </row>
    <row r="51" spans="1:8" s="168" customFormat="1" ht="30.95" customHeight="1">
      <c r="A51" s="169">
        <v>50</v>
      </c>
      <c r="B51" s="196" t="str">
        <f>HYPERLINK('B daļa'!B585)</f>
        <v>Piederumi utilizācijai  ( piedāvāt visu sadaļu no vien a ražōtāja)</v>
      </c>
      <c r="C51" s="170"/>
      <c r="D51" s="170"/>
      <c r="E51" s="170"/>
      <c r="F51" s="178"/>
      <c r="G51" s="170"/>
      <c r="H51" s="170"/>
    </row>
    <row r="52" spans="1:8" s="168" customFormat="1" ht="30.95" customHeight="1">
      <c r="A52" s="169">
        <v>51</v>
      </c>
      <c r="B52" s="196" t="str">
        <f>HYPERLINK('B daļa'!B590)</f>
        <v xml:space="preserve">Citi piederumi un aprīkojums mikrobioloģiskiem izmeklējumiem </v>
      </c>
      <c r="C52" s="171"/>
      <c r="D52" s="171"/>
      <c r="E52" s="171">
        <v>435000</v>
      </c>
      <c r="F52" s="178"/>
      <c r="G52" s="171"/>
      <c r="H52" s="170"/>
    </row>
    <row r="53" spans="1:8" s="108" customFormat="1" ht="15.75">
      <c r="A53" s="172">
        <v>52</v>
      </c>
      <c r="B53" s="196" t="str">
        <f>HYPERLINK('B daļa'!B604)</f>
        <v>Krāsas citoloģijai</v>
      </c>
      <c r="C53" s="170"/>
      <c r="D53" s="170"/>
      <c r="E53" s="170"/>
      <c r="F53" s="178"/>
      <c r="G53" s="170"/>
      <c r="H53" s="171"/>
    </row>
    <row r="54" spans="1:8" s="168" customFormat="1" ht="30.95" customHeight="1">
      <c r="A54" s="169">
        <v>53</v>
      </c>
      <c r="B54" s="196" t="str">
        <f>HYPERLINK('B daļa'!B611)</f>
        <v>Reaģenti citoloģijai</v>
      </c>
      <c r="C54" s="170"/>
      <c r="D54" s="170"/>
      <c r="E54" s="170"/>
      <c r="F54" s="178"/>
      <c r="G54" s="170"/>
      <c r="H54" s="170"/>
    </row>
    <row r="55" spans="1:8" s="168" customFormat="1" ht="30.95" customHeight="1">
      <c r="A55" s="169">
        <v>54</v>
      </c>
      <c r="B55" s="196" t="str">
        <f>HYPERLINK('B daļa'!B616)</f>
        <v>Laboratorijas piederumi citoloģijai</v>
      </c>
      <c r="C55" s="170"/>
      <c r="D55" s="170"/>
      <c r="E55" s="170">
        <v>3500</v>
      </c>
      <c r="F55" s="178"/>
      <c r="G55" s="170"/>
      <c r="H55" s="170"/>
    </row>
    <row r="56" spans="1:8" s="168" customFormat="1" ht="30.95" customHeight="1">
      <c r="A56" s="169">
        <v>55</v>
      </c>
      <c r="B56" s="196" t="str">
        <f>HYPERLINK('B daļa'!B627)</f>
        <v>I.Slēgtās asins noņemšanas sistēmas</v>
      </c>
      <c r="C56" s="170"/>
      <c r="D56" s="170"/>
      <c r="E56" s="170">
        <v>274000</v>
      </c>
      <c r="F56" s="178"/>
      <c r="G56" s="170"/>
      <c r="H56" s="170"/>
    </row>
    <row r="57" spans="1:8" s="167" customFormat="1" ht="30.95" customHeight="1">
      <c r="A57" s="169">
        <v>56</v>
      </c>
      <c r="B57" s="197" t="str">
        <f>HYPERLINK('B daļa'!B650)</f>
        <v>II.Slēgtās asins noņemšanas sistēmas</v>
      </c>
      <c r="C57" s="170"/>
      <c r="D57" s="170"/>
      <c r="E57" s="170">
        <v>58000</v>
      </c>
      <c r="F57" s="178"/>
      <c r="G57" s="170"/>
      <c r="H57" s="170"/>
    </row>
    <row r="58" spans="1:8" s="167" customFormat="1" ht="30.95" customHeight="1">
      <c r="A58" s="169">
        <v>57</v>
      </c>
      <c r="B58" s="197" t="str">
        <f>HYPERLINK('B daļa'!B653)</f>
        <v>Kapilāro asiņu noņemšanas sistēmas (piedāvāt visu daļu kopā)</v>
      </c>
      <c r="C58" s="170"/>
      <c r="D58" s="170"/>
      <c r="E58" s="170">
        <v>2500</v>
      </c>
      <c r="F58" s="178"/>
      <c r="G58" s="170"/>
      <c r="H58" s="170"/>
    </row>
    <row r="59" spans="1:8" s="167" customFormat="1" ht="30.95" customHeight="1">
      <c r="A59" s="169">
        <v>58</v>
      </c>
      <c r="B59" s="197" t="str">
        <f>HYPERLINK('B daļa'!B658)</f>
        <v>Urīna savākšanas sistēmas (piedāvāt visu daļu kopā)</v>
      </c>
      <c r="C59" s="170"/>
      <c r="D59" s="170"/>
      <c r="E59" s="170">
        <v>40000</v>
      </c>
      <c r="F59" s="178"/>
      <c r="G59" s="170"/>
      <c r="H59" s="170"/>
    </row>
    <row r="60" spans="1:8" s="167" customFormat="1" ht="31.5" customHeight="1">
      <c r="A60" s="169">
        <v>59</v>
      </c>
      <c r="B60" s="197" t="str">
        <f>HYPERLINK('B daļa'!B670)</f>
        <v xml:space="preserve">Fēču savākšanas trauki </v>
      </c>
      <c r="C60" s="170"/>
      <c r="D60" s="170"/>
      <c r="E60" s="170">
        <v>5000</v>
      </c>
      <c r="F60" s="178"/>
      <c r="G60" s="170"/>
      <c r="H60" s="170"/>
    </row>
    <row r="61" spans="1:8" s="167" customFormat="1" ht="30.95" customHeight="1">
      <c r="A61" s="169">
        <v>60</v>
      </c>
      <c r="B61" s="197" t="str">
        <f>HYPERLINK('B daļa'!B674)</f>
        <v>Plastmasa -  mikroreakcijas trauciņi, statīvi, kameras</v>
      </c>
      <c r="C61" s="170"/>
      <c r="D61" s="170"/>
      <c r="E61" s="170">
        <v>8000</v>
      </c>
      <c r="F61" s="178"/>
      <c r="G61" s="170"/>
      <c r="H61" s="170"/>
    </row>
    <row r="62" spans="1:8" s="167" customFormat="1" ht="30.95" customHeight="1">
      <c r="A62" s="169">
        <v>61</v>
      </c>
      <c r="B62" s="197" t="str">
        <f>HYPERLINK('B daļa'!B683)</f>
        <v>Stikli laboratoriskiem izmeklējumiem</v>
      </c>
      <c r="C62" s="170"/>
      <c r="D62" s="170"/>
      <c r="E62" s="170">
        <v>22000</v>
      </c>
      <c r="F62" s="178"/>
      <c r="G62" s="170"/>
      <c r="H62" s="170"/>
    </row>
    <row r="63" spans="1:8" s="167" customFormat="1" ht="30.95" customHeight="1">
      <c r="A63" s="169">
        <v>62</v>
      </c>
      <c r="B63" s="197" t="str">
        <f>HYPERLINK('B daļa'!B694)</f>
        <v>Piederumi utilizācijai (piedāvāt visu daļu kopā)</v>
      </c>
      <c r="C63" s="170"/>
      <c r="D63" s="170"/>
      <c r="E63" s="170">
        <v>25000</v>
      </c>
      <c r="F63" s="481"/>
      <c r="G63" s="170"/>
      <c r="H63" s="170"/>
    </row>
    <row r="64" spans="1:8" s="167" customFormat="1" ht="30.95" customHeight="1">
      <c r="A64" s="169">
        <v>63</v>
      </c>
      <c r="B64" s="197" t="str">
        <f>HYPERLINK('B daļa'!B705)</f>
        <v>Citi palīgpiederumi laboratoriskiem izmeklējumiem</v>
      </c>
      <c r="C64" s="170"/>
      <c r="D64" s="170"/>
      <c r="E64" s="170">
        <v>11000</v>
      </c>
      <c r="F64" s="178"/>
      <c r="G64" s="170"/>
      <c r="H64" s="170"/>
    </row>
    <row r="65" spans="1:8" s="167" customFormat="1" ht="30.95" customHeight="1">
      <c r="A65" s="169">
        <v>64</v>
      </c>
      <c r="B65" s="197" t="str">
        <f>HYPERLINK('B daļa'!B717)</f>
        <v xml:space="preserve">Mēģenes </v>
      </c>
      <c r="C65" s="170"/>
      <c r="D65" s="170"/>
      <c r="E65" s="170">
        <v>10000</v>
      </c>
      <c r="F65" s="178"/>
      <c r="G65" s="170"/>
      <c r="H65" s="170"/>
    </row>
    <row r="66" spans="1:8" s="167" customFormat="1" ht="30.95" customHeight="1">
      <c r="A66" s="169">
        <v>65</v>
      </c>
      <c r="B66" s="197" t="str">
        <f>HYPERLINK('B daļa'!B732)</f>
        <v>Pipetes un pipešu  piederumi HLA laboratorijai</v>
      </c>
      <c r="C66" s="170"/>
      <c r="D66" s="170"/>
      <c r="E66" s="170">
        <v>4500</v>
      </c>
      <c r="F66" s="178"/>
      <c r="G66" s="170"/>
      <c r="H66" s="170"/>
    </row>
    <row r="67" spans="1:8" s="167" customFormat="1" ht="30.95" customHeight="1">
      <c r="A67" s="169">
        <v>66</v>
      </c>
      <c r="B67" s="197" t="str">
        <f>HYPERLINK('B daļa'!B743)</f>
        <v>Citi laboratoriju ķīmiski reaktīvi un vielas</v>
      </c>
      <c r="C67" s="170"/>
      <c r="D67" s="170"/>
      <c r="E67" s="170">
        <v>5000</v>
      </c>
      <c r="F67" s="178"/>
      <c r="G67" s="170"/>
      <c r="H67" s="170"/>
    </row>
    <row r="68" spans="1:8" s="167" customFormat="1" ht="30.95" customHeight="1">
      <c r="A68" s="169">
        <v>67</v>
      </c>
      <c r="B68" s="197" t="str">
        <f>HYPERLINK('B daļa'!B756)</f>
        <v>Pudeles pagatavojumu medikamentu iepildīšanai</v>
      </c>
      <c r="C68" s="373"/>
      <c r="D68" s="373"/>
      <c r="E68" s="373"/>
      <c r="F68" s="373"/>
      <c r="G68" s="373"/>
      <c r="H68" s="170"/>
    </row>
    <row r="69" spans="1:8" s="167" customFormat="1" ht="30.95" customHeight="1">
      <c r="A69" s="169">
        <v>68</v>
      </c>
      <c r="B69" s="197" t="str">
        <f>'B daļa'!B762:E762</f>
        <v>Diagnostiskie komplekti molekulāri bioloģiskiem izmeklējumiem ar reālā laika PĶR</v>
      </c>
      <c r="C69" s="170"/>
      <c r="D69" s="297"/>
      <c r="E69" s="170"/>
      <c r="F69" s="178"/>
      <c r="G69" s="170"/>
      <c r="H69" s="170"/>
    </row>
    <row r="70" spans="1:8" s="167" customFormat="1" ht="30.95" customHeight="1">
      <c r="A70" s="169">
        <v>69</v>
      </c>
      <c r="B70" s="197" t="str">
        <f>'B daļa'!B779</f>
        <v>Laboratoriju ķīmiski reaktīvi un vielas patomorfoloģiskiem izmeklējumiem (Patoloģijas institūtam)</v>
      </c>
      <c r="C70" s="170"/>
      <c r="D70" s="297"/>
      <c r="E70" s="170"/>
      <c r="F70" s="178"/>
      <c r="G70" s="170"/>
      <c r="H70" s="170"/>
    </row>
    <row r="71" spans="1:8" s="167" customFormat="1" ht="30.95" customHeight="1">
      <c r="A71" s="169">
        <v>70</v>
      </c>
      <c r="B71" s="197" t="str">
        <f>'B daļa'!B809</f>
        <v>Laboratoriju krāsas patologanatomiskiem izmeklējumiem (Patoloģijas institūtam)</v>
      </c>
      <c r="C71" s="170"/>
      <c r="D71" s="297"/>
      <c r="E71" s="170"/>
      <c r="F71" s="178"/>
      <c r="G71" s="170"/>
      <c r="H71" s="170"/>
    </row>
    <row r="72" spans="1:8" s="167" customFormat="1" ht="30.95" customHeight="1">
      <c r="A72" s="169">
        <v>71</v>
      </c>
      <c r="B72" s="197" t="str">
        <f>'B daļa'!B826</f>
        <v>Plastmasa patomorfoloģiskiem izmeklējumiem (Patoloģijas institūtam)</v>
      </c>
      <c r="C72" s="170"/>
      <c r="D72" s="297"/>
      <c r="E72" s="170"/>
      <c r="F72" s="178"/>
      <c r="G72" s="170"/>
      <c r="H72" s="170"/>
    </row>
    <row r="73" spans="1:8" s="167" customFormat="1" ht="30.95" customHeight="1">
      <c r="A73" s="169">
        <v>72</v>
      </c>
      <c r="B73" s="298" t="str">
        <f>'B daļa'!B838</f>
        <v>Stikli laboratoriskiem izmeklējumiem</v>
      </c>
      <c r="C73" s="170"/>
      <c r="D73" s="297"/>
      <c r="E73" s="170"/>
      <c r="F73" s="178"/>
      <c r="G73" s="170"/>
      <c r="H73" s="170"/>
    </row>
    <row r="74" spans="1:8" s="167" customFormat="1" ht="30.95" customHeight="1">
      <c r="A74" s="169">
        <v>73</v>
      </c>
      <c r="B74" s="298" t="str">
        <f>'B daļa'!B845</f>
        <v>Patomorfoloģiskās arhivēšanas piederumi (Patoloģijas institūtam)</v>
      </c>
      <c r="C74" s="170"/>
      <c r="D74" s="297"/>
      <c r="E74" s="170"/>
      <c r="F74" s="178"/>
      <c r="G74" s="170"/>
      <c r="H74" s="170"/>
    </row>
    <row r="75" spans="1:8" s="167" customFormat="1" ht="30.95" customHeight="1">
      <c r="A75" s="169">
        <v>74</v>
      </c>
      <c r="B75" s="298" t="str">
        <f>'B daļa'!B852</f>
        <v>Mikrotomijas piederumi, asmeņi (Patoloģijas institūtam)</v>
      </c>
      <c r="C75" s="170"/>
      <c r="D75" s="297"/>
      <c r="E75" s="170"/>
      <c r="F75" s="178"/>
      <c r="G75" s="170"/>
      <c r="H75" s="170"/>
    </row>
    <row r="76" spans="1:8" s="167" customFormat="1" ht="30.95" customHeight="1">
      <c r="A76" s="169">
        <v>75</v>
      </c>
      <c r="B76" s="303" t="str">
        <f>'B daļa'!B857</f>
        <v>Imūnhistoķīmijas reaģenti (Patoloģijas institūtam)</v>
      </c>
      <c r="C76" s="170"/>
      <c r="D76" s="297"/>
      <c r="E76" s="170"/>
      <c r="F76" s="178"/>
      <c r="G76" s="170"/>
      <c r="H76" s="170"/>
    </row>
    <row r="77" spans="1:8" s="91" customFormat="1" ht="27" customHeight="1">
      <c r="A77" s="299">
        <v>76</v>
      </c>
      <c r="B77" s="304" t="str">
        <f>'B daļa'!B969</f>
        <v>ISH reaģenti</v>
      </c>
      <c r="C77" s="300"/>
      <c r="D77" s="301" t="s">
        <v>997</v>
      </c>
      <c r="E77" s="302">
        <f>SUM(E3:E67)</f>
        <v>1703114</v>
      </c>
      <c r="F77" s="178"/>
      <c r="G77" s="300"/>
      <c r="H77" s="300"/>
    </row>
  </sheetData>
  <pageMargins left="0.7" right="0.7" top="0.19" bottom="0.34" header="0.16" footer="0.3"/>
  <pageSetup paperSize="9" scale="38"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4"/>
  <sheetViews>
    <sheetView tabSelected="1" view="pageLayout" topLeftCell="A799" zoomScale="80" zoomScaleNormal="70" zoomScalePageLayoutView="80" workbookViewId="0">
      <selection activeCell="A986" sqref="A986:XFD996"/>
    </sheetView>
  </sheetViews>
  <sheetFormatPr defaultRowHeight="12.75"/>
  <cols>
    <col min="1" max="1" width="4.5703125" style="112" customWidth="1"/>
    <col min="2" max="2" width="24.28515625" style="128" customWidth="1"/>
    <col min="3" max="3" width="38.7109375" style="399" customWidth="1"/>
    <col min="4" max="4" width="11" style="117" customWidth="1"/>
    <col min="5" max="5" width="13.5703125" style="221" customWidth="1"/>
    <col min="6" max="6" width="13.5703125" style="48" customWidth="1"/>
    <col min="7" max="7" width="12.42578125" style="1" customWidth="1"/>
    <col min="8" max="8" width="9.5703125" style="277" customWidth="1"/>
    <col min="9" max="9" width="16.140625" style="117" customWidth="1"/>
    <col min="10" max="10" width="8" style="1" customWidth="1"/>
    <col min="11" max="11" width="8.7109375" style="1" customWidth="1"/>
    <col min="12" max="12" width="14.5703125" style="1" customWidth="1"/>
    <col min="13" max="16384" width="9.140625" style="1"/>
  </cols>
  <sheetData>
    <row r="1" spans="1:17" ht="15" customHeight="1">
      <c r="A1" s="110"/>
    </row>
    <row r="2" spans="1:17" ht="15" customHeight="1">
      <c r="A2" s="474" t="s">
        <v>2520</v>
      </c>
      <c r="B2" s="474"/>
      <c r="C2" s="474"/>
      <c r="D2" s="474"/>
      <c r="E2" s="474"/>
      <c r="F2" s="474"/>
      <c r="G2" s="474"/>
      <c r="H2" s="474"/>
      <c r="I2" s="474"/>
      <c r="J2" s="474"/>
      <c r="K2" s="474"/>
      <c r="L2" s="474"/>
      <c r="M2" s="474"/>
    </row>
    <row r="3" spans="1:17" ht="15" customHeight="1">
      <c r="A3" s="111"/>
    </row>
    <row r="4" spans="1:17" ht="15.75">
      <c r="A4" s="475" t="s">
        <v>996</v>
      </c>
      <c r="B4" s="475"/>
      <c r="C4" s="475"/>
      <c r="D4" s="475"/>
      <c r="E4" s="475"/>
      <c r="F4" s="475"/>
      <c r="G4" s="475"/>
      <c r="H4" s="475"/>
      <c r="I4" s="475"/>
      <c r="J4" s="475"/>
      <c r="K4" s="475"/>
      <c r="L4" s="475"/>
      <c r="M4" s="475"/>
    </row>
    <row r="5" spans="1:17" ht="15.75">
      <c r="A5" s="161"/>
      <c r="B5" s="161"/>
      <c r="C5" s="184"/>
      <c r="D5" s="161"/>
      <c r="E5" s="385"/>
      <c r="F5" s="161"/>
      <c r="G5" s="161"/>
      <c r="H5" s="278"/>
      <c r="I5" s="161"/>
      <c r="J5" s="161"/>
      <c r="K5" s="161"/>
      <c r="L5" s="161"/>
    </row>
    <row r="6" spans="1:17" ht="15.75">
      <c r="A6" s="161"/>
      <c r="B6" s="466" t="s">
        <v>1450</v>
      </c>
      <c r="C6" s="467"/>
      <c r="D6" s="161"/>
      <c r="E6" s="385"/>
      <c r="F6" s="161"/>
      <c r="G6" s="161"/>
      <c r="H6" s="278"/>
      <c r="I6" s="161"/>
      <c r="J6" s="161"/>
      <c r="K6" s="161"/>
      <c r="L6" s="161"/>
    </row>
    <row r="7" spans="1:17" ht="15.75">
      <c r="A7" s="161"/>
      <c r="B7" s="161"/>
      <c r="C7" s="184"/>
      <c r="D7" s="161"/>
      <c r="E7" s="385"/>
      <c r="F7" s="161"/>
      <c r="G7" s="161"/>
      <c r="H7" s="278"/>
      <c r="I7" s="161"/>
      <c r="J7" s="161"/>
      <c r="K7" s="161"/>
      <c r="L7" s="161"/>
    </row>
    <row r="8" spans="1:17" ht="15" customHeight="1">
      <c r="A8" s="189" t="s">
        <v>1469</v>
      </c>
      <c r="B8" s="469" t="s">
        <v>2517</v>
      </c>
      <c r="C8" s="469"/>
      <c r="D8" s="469"/>
      <c r="E8" s="469"/>
      <c r="F8" s="469"/>
      <c r="G8" s="469"/>
      <c r="H8" s="469"/>
      <c r="I8" s="469"/>
      <c r="J8" s="182"/>
      <c r="K8" s="182"/>
      <c r="L8" s="182"/>
      <c r="M8" s="182"/>
      <c r="N8" s="182"/>
      <c r="O8" s="182"/>
      <c r="P8" s="182"/>
      <c r="Q8" s="183"/>
    </row>
    <row r="9" spans="1:17" ht="31.5" customHeight="1">
      <c r="A9" s="189" t="s">
        <v>1470</v>
      </c>
      <c r="B9" s="470" t="s">
        <v>2513</v>
      </c>
      <c r="C9" s="470"/>
      <c r="D9" s="470"/>
      <c r="E9" s="470"/>
      <c r="F9" s="470"/>
      <c r="G9" s="470"/>
      <c r="H9" s="470"/>
      <c r="I9" s="470"/>
      <c r="J9" s="185"/>
      <c r="K9" s="185"/>
      <c r="L9" s="185"/>
      <c r="M9" s="185"/>
      <c r="N9" s="185"/>
      <c r="O9" s="185"/>
      <c r="P9" s="185"/>
      <c r="Q9" s="185"/>
    </row>
    <row r="10" spans="1:17" ht="15" customHeight="1">
      <c r="A10" s="189" t="s">
        <v>1471</v>
      </c>
      <c r="B10" s="183" t="s">
        <v>1462</v>
      </c>
      <c r="C10" s="400"/>
      <c r="D10" s="254"/>
      <c r="E10" s="394"/>
      <c r="F10" s="182"/>
      <c r="G10" s="182"/>
      <c r="H10" s="279"/>
      <c r="I10" s="254"/>
      <c r="J10" s="182"/>
      <c r="K10" s="182"/>
      <c r="L10" s="182"/>
      <c r="M10" s="182"/>
      <c r="N10" s="182"/>
      <c r="O10" s="182"/>
      <c r="P10" s="182"/>
      <c r="Q10" s="183"/>
    </row>
    <row r="11" spans="1:17" ht="15" customHeight="1">
      <c r="A11" s="189" t="s">
        <v>1472</v>
      </c>
      <c r="B11" s="188" t="s">
        <v>2518</v>
      </c>
      <c r="C11" s="400"/>
      <c r="D11" s="254"/>
      <c r="E11" s="394"/>
      <c r="F11" s="182"/>
      <c r="G11" s="182"/>
      <c r="H11" s="279"/>
      <c r="I11" s="254"/>
      <c r="J11" s="182"/>
      <c r="K11" s="182"/>
      <c r="L11" s="182"/>
      <c r="M11" s="182"/>
      <c r="N11" s="182"/>
      <c r="O11" s="182"/>
      <c r="P11" s="182"/>
      <c r="Q11" s="183"/>
    </row>
    <row r="12" spans="1:17" ht="15" customHeight="1">
      <c r="A12" s="189" t="s">
        <v>1546</v>
      </c>
      <c r="B12" s="183" t="s">
        <v>1463</v>
      </c>
      <c r="C12" s="400"/>
      <c r="D12" s="254"/>
      <c r="E12" s="394"/>
      <c r="F12" s="182"/>
      <c r="G12" s="182"/>
      <c r="H12" s="279"/>
      <c r="I12" s="254"/>
      <c r="J12" s="182"/>
      <c r="K12" s="182"/>
      <c r="L12" s="182"/>
      <c r="M12" s="182"/>
      <c r="N12" s="182"/>
      <c r="O12" s="182"/>
      <c r="P12" s="182"/>
      <c r="Q12" s="183"/>
    </row>
    <row r="14" spans="1:17" ht="63.75">
      <c r="A14" s="109" t="s">
        <v>0</v>
      </c>
      <c r="B14" s="53" t="s">
        <v>1</v>
      </c>
      <c r="C14" s="53" t="s">
        <v>2</v>
      </c>
      <c r="D14" s="53" t="s">
        <v>3</v>
      </c>
      <c r="E14" s="222" t="s">
        <v>1009</v>
      </c>
      <c r="F14" s="52" t="s">
        <v>1453</v>
      </c>
      <c r="G14" s="364" t="s">
        <v>1456</v>
      </c>
      <c r="H14" s="365" t="s">
        <v>1454</v>
      </c>
      <c r="I14" s="366" t="s">
        <v>1455</v>
      </c>
      <c r="J14" s="52" t="s">
        <v>4</v>
      </c>
      <c r="K14" s="52" t="s">
        <v>1440</v>
      </c>
      <c r="L14" s="52" t="s">
        <v>994</v>
      </c>
    </row>
    <row r="15" spans="1:17">
      <c r="A15" s="109" t="s">
        <v>1851</v>
      </c>
      <c r="B15" s="53">
        <v>2</v>
      </c>
      <c r="C15" s="53">
        <v>3</v>
      </c>
      <c r="D15" s="53">
        <v>4</v>
      </c>
      <c r="E15" s="222">
        <v>5</v>
      </c>
      <c r="F15" s="52">
        <v>6</v>
      </c>
      <c r="G15" s="367">
        <v>7</v>
      </c>
      <c r="H15" s="368">
        <v>8</v>
      </c>
      <c r="I15" s="369">
        <v>9</v>
      </c>
      <c r="J15" s="52">
        <v>10</v>
      </c>
      <c r="K15" s="52">
        <v>11</v>
      </c>
      <c r="L15" s="52">
        <v>12</v>
      </c>
    </row>
    <row r="16" spans="1:17" ht="15" customHeight="1">
      <c r="A16" s="113">
        <v>1</v>
      </c>
      <c r="B16" s="129" t="s">
        <v>995</v>
      </c>
      <c r="C16" s="401"/>
      <c r="D16" s="118"/>
      <c r="E16" s="223"/>
      <c r="F16" s="67"/>
      <c r="G16" s="186"/>
      <c r="H16" s="280"/>
      <c r="I16" s="255"/>
      <c r="J16" s="66"/>
      <c r="K16" s="66"/>
      <c r="L16" s="66"/>
    </row>
    <row r="17" spans="1:12" ht="30.75" customHeight="1">
      <c r="A17" s="114" t="s">
        <v>1010</v>
      </c>
      <c r="B17" s="126" t="s">
        <v>5</v>
      </c>
      <c r="C17" s="402" t="s">
        <v>9</v>
      </c>
      <c r="D17" s="55" t="s">
        <v>13</v>
      </c>
      <c r="E17" s="224" t="s">
        <v>144</v>
      </c>
      <c r="F17" s="56"/>
      <c r="G17" s="32"/>
      <c r="H17" s="281"/>
      <c r="I17" s="119"/>
      <c r="J17" s="32"/>
      <c r="K17" s="32"/>
      <c r="L17" s="54"/>
    </row>
    <row r="18" spans="1:12" ht="27.75" customHeight="1">
      <c r="A18" s="114" t="s">
        <v>1011</v>
      </c>
      <c r="B18" s="126" t="s">
        <v>6</v>
      </c>
      <c r="C18" s="402" t="s">
        <v>9</v>
      </c>
      <c r="D18" s="55" t="s">
        <v>13</v>
      </c>
      <c r="E18" s="224" t="s">
        <v>144</v>
      </c>
      <c r="F18" s="56"/>
      <c r="G18" s="32"/>
      <c r="H18" s="281"/>
      <c r="I18" s="119"/>
      <c r="J18" s="32"/>
      <c r="K18" s="32"/>
      <c r="L18" s="54"/>
    </row>
    <row r="19" spans="1:12" ht="24.75" customHeight="1">
      <c r="A19" s="114" t="s">
        <v>1012</v>
      </c>
      <c r="B19" s="126" t="s">
        <v>14</v>
      </c>
      <c r="C19" s="402" t="s">
        <v>10</v>
      </c>
      <c r="D19" s="55" t="s">
        <v>13</v>
      </c>
      <c r="E19" s="225" t="s">
        <v>12</v>
      </c>
      <c r="F19" s="57"/>
      <c r="G19" s="32"/>
      <c r="H19" s="281"/>
      <c r="I19" s="119"/>
      <c r="J19" s="32"/>
      <c r="K19" s="32"/>
      <c r="L19" s="54"/>
    </row>
    <row r="20" spans="1:12" ht="35.25" customHeight="1">
      <c r="A20" s="114" t="s">
        <v>1013</v>
      </c>
      <c r="B20" s="126" t="s">
        <v>7</v>
      </c>
      <c r="C20" s="402" t="s">
        <v>10</v>
      </c>
      <c r="D20" s="55" t="s">
        <v>13</v>
      </c>
      <c r="E20" s="225" t="s">
        <v>12</v>
      </c>
      <c r="F20" s="57"/>
      <c r="G20" s="32"/>
      <c r="H20" s="281"/>
      <c r="I20" s="119"/>
      <c r="J20" s="32"/>
      <c r="K20" s="32"/>
      <c r="L20" s="54"/>
    </row>
    <row r="21" spans="1:12" ht="42" customHeight="1">
      <c r="A21" s="114" t="s">
        <v>1014</v>
      </c>
      <c r="B21" s="130" t="s">
        <v>8</v>
      </c>
      <c r="C21" s="130" t="s">
        <v>11</v>
      </c>
      <c r="D21" s="58" t="s">
        <v>13</v>
      </c>
      <c r="E21" s="226" t="s">
        <v>145</v>
      </c>
      <c r="F21" s="59"/>
      <c r="G21" s="32"/>
      <c r="H21" s="281"/>
      <c r="I21" s="256"/>
      <c r="J21" s="54"/>
      <c r="K21" s="32"/>
      <c r="L21" s="54"/>
    </row>
    <row r="22" spans="1:12" ht="15" customHeight="1">
      <c r="A22" s="115"/>
      <c r="B22" s="131"/>
      <c r="C22" s="403"/>
      <c r="D22" s="82"/>
      <c r="E22" s="227"/>
      <c r="F22" s="83"/>
      <c r="G22" s="107"/>
      <c r="H22" s="307"/>
      <c r="I22" s="308"/>
      <c r="J22" s="262" t="s">
        <v>1371</v>
      </c>
      <c r="K22" s="60"/>
      <c r="L22" s="78"/>
    </row>
    <row r="23" spans="1:12" ht="15" customHeight="1">
      <c r="A23" s="113">
        <v>2</v>
      </c>
      <c r="B23" s="132" t="s">
        <v>157</v>
      </c>
      <c r="C23" s="404"/>
      <c r="D23" s="68"/>
      <c r="E23" s="387"/>
      <c r="F23" s="69"/>
      <c r="G23" s="66"/>
      <c r="H23" s="282"/>
      <c r="I23" s="118"/>
      <c r="J23" s="66"/>
      <c r="K23" s="66"/>
      <c r="L23" s="66"/>
    </row>
    <row r="24" spans="1:12" ht="40.5" customHeight="1">
      <c r="A24" s="114" t="s">
        <v>1015</v>
      </c>
      <c r="B24" s="130" t="s">
        <v>135</v>
      </c>
      <c r="C24" s="405" t="s">
        <v>1451</v>
      </c>
      <c r="D24" s="58" t="s">
        <v>95</v>
      </c>
      <c r="E24" s="226" t="s">
        <v>146</v>
      </c>
      <c r="F24" s="59"/>
      <c r="G24" s="32"/>
      <c r="H24" s="281"/>
      <c r="I24" s="32"/>
      <c r="J24" s="32"/>
      <c r="K24" s="32"/>
      <c r="L24" s="54"/>
    </row>
    <row r="25" spans="1:12" ht="40.5" customHeight="1">
      <c r="A25" s="114" t="s">
        <v>1016</v>
      </c>
      <c r="B25" s="133" t="s">
        <v>136</v>
      </c>
      <c r="C25" s="406" t="s">
        <v>1452</v>
      </c>
      <c r="D25" s="58" t="s">
        <v>95</v>
      </c>
      <c r="E25" s="226" t="s">
        <v>146</v>
      </c>
      <c r="F25" s="59"/>
      <c r="G25" s="32"/>
      <c r="H25" s="281"/>
      <c r="I25" s="32"/>
      <c r="J25" s="54"/>
      <c r="K25" s="32"/>
      <c r="L25" s="54"/>
    </row>
    <row r="26" spans="1:12" ht="15" customHeight="1">
      <c r="A26" s="115"/>
      <c r="B26" s="131"/>
      <c r="C26" s="403"/>
      <c r="D26" s="82"/>
      <c r="E26" s="388"/>
      <c r="F26" s="84"/>
      <c r="G26" s="107"/>
      <c r="H26" s="262"/>
      <c r="I26" s="308"/>
      <c r="J26" s="262" t="s">
        <v>1372</v>
      </c>
      <c r="K26" s="60"/>
      <c r="L26" s="78"/>
    </row>
    <row r="27" spans="1:12" ht="17.25" customHeight="1">
      <c r="A27" s="113">
        <v>3</v>
      </c>
      <c r="B27" s="72" t="s">
        <v>158</v>
      </c>
      <c r="C27" s="407"/>
      <c r="D27" s="71"/>
      <c r="E27" s="223"/>
      <c r="F27" s="67"/>
      <c r="G27" s="70"/>
      <c r="H27" s="282"/>
      <c r="I27" s="118"/>
      <c r="J27" s="70"/>
      <c r="K27" s="70"/>
      <c r="L27" s="70"/>
    </row>
    <row r="28" spans="1:12" ht="66" customHeight="1">
      <c r="A28" s="114" t="s">
        <v>1017</v>
      </c>
      <c r="B28" s="134" t="s">
        <v>126</v>
      </c>
      <c r="C28" s="408" t="s">
        <v>2515</v>
      </c>
      <c r="D28" s="55" t="s">
        <v>13</v>
      </c>
      <c r="E28" s="228" t="s">
        <v>147</v>
      </c>
      <c r="F28" s="62"/>
      <c r="G28" s="32"/>
      <c r="H28" s="281"/>
      <c r="I28" s="257"/>
      <c r="J28" s="61"/>
      <c r="K28" s="61"/>
      <c r="L28" s="32"/>
    </row>
    <row r="29" spans="1:12" ht="54" customHeight="1">
      <c r="A29" s="114" t="s">
        <v>1018</v>
      </c>
      <c r="B29" s="135" t="s">
        <v>15</v>
      </c>
      <c r="C29" s="134" t="s">
        <v>2514</v>
      </c>
      <c r="D29" s="55" t="s">
        <v>13</v>
      </c>
      <c r="E29" s="228" t="s">
        <v>148</v>
      </c>
      <c r="F29" s="62"/>
      <c r="G29" s="32"/>
      <c r="H29" s="281"/>
      <c r="I29" s="258"/>
      <c r="J29" s="63"/>
      <c r="K29" s="61"/>
      <c r="L29" s="32"/>
    </row>
    <row r="30" spans="1:12" ht="47.25" customHeight="1">
      <c r="A30" s="114" t="s">
        <v>1019</v>
      </c>
      <c r="B30" s="134" t="s">
        <v>127</v>
      </c>
      <c r="C30" s="408" t="s">
        <v>2516</v>
      </c>
      <c r="D30" s="55" t="s">
        <v>13</v>
      </c>
      <c r="E30" s="228" t="s">
        <v>149</v>
      </c>
      <c r="F30" s="62"/>
      <c r="G30" s="32"/>
      <c r="H30" s="281"/>
      <c r="I30" s="257"/>
      <c r="J30" s="61"/>
      <c r="K30" s="61"/>
      <c r="L30" s="32"/>
    </row>
    <row r="31" spans="1:12" ht="42" customHeight="1">
      <c r="A31" s="114" t="s">
        <v>1020</v>
      </c>
      <c r="B31" s="134" t="s">
        <v>16</v>
      </c>
      <c r="C31" s="408" t="s">
        <v>128</v>
      </c>
      <c r="D31" s="55" t="s">
        <v>13</v>
      </c>
      <c r="E31" s="228" t="s">
        <v>146</v>
      </c>
      <c r="F31" s="62"/>
      <c r="G31" s="32"/>
      <c r="H31" s="281"/>
      <c r="I31" s="257"/>
      <c r="J31" s="61"/>
      <c r="K31" s="61"/>
      <c r="L31" s="32"/>
    </row>
    <row r="32" spans="1:12" ht="28.35" customHeight="1">
      <c r="A32" s="114" t="s">
        <v>1021</v>
      </c>
      <c r="B32" s="134" t="s">
        <v>17</v>
      </c>
      <c r="C32" s="408" t="s">
        <v>129</v>
      </c>
      <c r="D32" s="55" t="s">
        <v>13</v>
      </c>
      <c r="E32" s="228" t="s">
        <v>150</v>
      </c>
      <c r="F32" s="62"/>
      <c r="G32" s="32"/>
      <c r="H32" s="281"/>
      <c r="I32" s="257"/>
      <c r="J32" s="61"/>
      <c r="K32" s="61"/>
      <c r="L32" s="32"/>
    </row>
    <row r="33" spans="1:12" ht="28.35" customHeight="1">
      <c r="A33" s="114" t="s">
        <v>1022</v>
      </c>
      <c r="B33" s="134" t="s">
        <v>18</v>
      </c>
      <c r="C33" s="408" t="s">
        <v>154</v>
      </c>
      <c r="D33" s="119"/>
      <c r="E33" s="228" t="s">
        <v>151</v>
      </c>
      <c r="F33" s="62"/>
      <c r="G33" s="32"/>
      <c r="H33" s="281"/>
      <c r="I33" s="257"/>
      <c r="J33" s="61"/>
      <c r="K33" s="61"/>
      <c r="L33" s="32"/>
    </row>
    <row r="34" spans="1:12" ht="51" customHeight="1">
      <c r="A34" s="114" t="s">
        <v>1023</v>
      </c>
      <c r="B34" s="134" t="s">
        <v>130</v>
      </c>
      <c r="C34" s="408" t="s">
        <v>131</v>
      </c>
      <c r="D34" s="119" t="s">
        <v>13</v>
      </c>
      <c r="E34" s="228" t="s">
        <v>12</v>
      </c>
      <c r="F34" s="62"/>
      <c r="G34" s="32"/>
      <c r="H34" s="281"/>
      <c r="I34" s="257"/>
      <c r="J34" s="61"/>
      <c r="K34" s="61"/>
      <c r="L34" s="32"/>
    </row>
    <row r="35" spans="1:12" ht="43.5" customHeight="1">
      <c r="A35" s="114" t="s">
        <v>1024</v>
      </c>
      <c r="B35" s="134" t="s">
        <v>21</v>
      </c>
      <c r="C35" s="408" t="s">
        <v>132</v>
      </c>
      <c r="D35" s="119" t="s">
        <v>13</v>
      </c>
      <c r="E35" s="228" t="s">
        <v>152</v>
      </c>
      <c r="F35" s="62"/>
      <c r="G35" s="32"/>
      <c r="H35" s="281"/>
      <c r="I35" s="257"/>
      <c r="J35" s="61"/>
      <c r="K35" s="61"/>
      <c r="L35" s="32"/>
    </row>
    <row r="36" spans="1:12" ht="42.75" customHeight="1">
      <c r="A36" s="114" t="s">
        <v>1025</v>
      </c>
      <c r="B36" s="134" t="s">
        <v>19</v>
      </c>
      <c r="C36" s="408" t="s">
        <v>133</v>
      </c>
      <c r="D36" s="119" t="s">
        <v>95</v>
      </c>
      <c r="E36" s="228" t="s">
        <v>153</v>
      </c>
      <c r="F36" s="62"/>
      <c r="G36" s="32"/>
      <c r="H36" s="281"/>
      <c r="I36" s="257"/>
      <c r="J36" s="61"/>
      <c r="K36" s="61"/>
      <c r="L36" s="32"/>
    </row>
    <row r="37" spans="1:12" ht="102" customHeight="1">
      <c r="A37" s="114" t="s">
        <v>1026</v>
      </c>
      <c r="B37" s="134" t="s">
        <v>20</v>
      </c>
      <c r="C37" s="408" t="s">
        <v>134</v>
      </c>
      <c r="D37" s="119" t="s">
        <v>41</v>
      </c>
      <c r="E37" s="228" t="s">
        <v>58</v>
      </c>
      <c r="F37" s="62"/>
      <c r="G37" s="32"/>
      <c r="H37" s="281"/>
      <c r="I37" s="259"/>
      <c r="J37" s="92"/>
      <c r="K37" s="61"/>
      <c r="L37" s="32"/>
    </row>
    <row r="38" spans="1:12" ht="15" customHeight="1">
      <c r="A38" s="115"/>
      <c r="B38" s="136"/>
      <c r="C38" s="409"/>
      <c r="D38" s="120"/>
      <c r="E38" s="229"/>
      <c r="F38" s="81"/>
      <c r="G38" s="107"/>
      <c r="H38" s="324"/>
      <c r="I38" s="308"/>
      <c r="J38" s="262" t="s">
        <v>1373</v>
      </c>
      <c r="K38" s="60"/>
      <c r="L38" s="78"/>
    </row>
    <row r="39" spans="1:12" ht="12.75" customHeight="1">
      <c r="A39" s="113" t="s">
        <v>12</v>
      </c>
      <c r="B39" s="164" t="s">
        <v>159</v>
      </c>
      <c r="C39" s="410"/>
      <c r="D39" s="118"/>
      <c r="E39" s="223"/>
      <c r="F39" s="67"/>
      <c r="G39" s="66"/>
      <c r="H39" s="282"/>
      <c r="I39" s="118"/>
      <c r="J39" s="66"/>
      <c r="K39" s="66"/>
      <c r="L39" s="66"/>
    </row>
    <row r="40" spans="1:12" ht="65.25" customHeight="1">
      <c r="A40" s="114" t="s">
        <v>2040</v>
      </c>
      <c r="B40" s="2" t="s">
        <v>23</v>
      </c>
      <c r="C40" s="2" t="s">
        <v>24</v>
      </c>
      <c r="D40" s="119" t="s">
        <v>13</v>
      </c>
      <c r="E40" s="231">
        <v>300</v>
      </c>
      <c r="F40" s="51"/>
      <c r="G40" s="32"/>
      <c r="H40" s="281"/>
      <c r="I40" s="119"/>
      <c r="J40" s="32"/>
      <c r="K40" s="32"/>
      <c r="L40" s="54"/>
    </row>
    <row r="41" spans="1:12" ht="61.5" customHeight="1">
      <c r="A41" s="114" t="s">
        <v>2041</v>
      </c>
      <c r="B41" s="2" t="s">
        <v>25</v>
      </c>
      <c r="C41" s="2" t="s">
        <v>26</v>
      </c>
      <c r="D41" s="119" t="s">
        <v>13</v>
      </c>
      <c r="E41" s="231">
        <v>300</v>
      </c>
      <c r="F41" s="51"/>
      <c r="G41" s="32"/>
      <c r="H41" s="281"/>
      <c r="I41" s="256"/>
      <c r="J41" s="54"/>
      <c r="K41" s="32"/>
      <c r="L41" s="54"/>
    </row>
    <row r="42" spans="1:12" ht="15" customHeight="1">
      <c r="A42" s="115"/>
      <c r="B42" s="136"/>
      <c r="C42" s="409"/>
      <c r="D42" s="120"/>
      <c r="E42" s="229"/>
      <c r="F42" s="81"/>
      <c r="G42" s="107"/>
      <c r="H42" s="324"/>
      <c r="I42" s="308"/>
      <c r="J42" s="262" t="s">
        <v>1374</v>
      </c>
      <c r="K42" s="60"/>
      <c r="L42" s="78"/>
    </row>
    <row r="43" spans="1:12" ht="12.75" customHeight="1">
      <c r="A43" s="113" t="s">
        <v>1546</v>
      </c>
      <c r="B43" s="164" t="s">
        <v>156</v>
      </c>
      <c r="C43" s="410"/>
      <c r="D43" s="118"/>
      <c r="E43" s="223"/>
      <c r="F43" s="67"/>
      <c r="G43" s="66"/>
      <c r="H43" s="282"/>
      <c r="I43" s="118"/>
      <c r="J43" s="66"/>
      <c r="K43" s="66"/>
      <c r="L43" s="66"/>
    </row>
    <row r="44" spans="1:12" ht="27" customHeight="1">
      <c r="A44" s="114" t="s">
        <v>1027</v>
      </c>
      <c r="B44" s="2" t="s">
        <v>28</v>
      </c>
      <c r="C44" s="12" t="s">
        <v>155</v>
      </c>
      <c r="D44" s="119" t="s">
        <v>13</v>
      </c>
      <c r="E44" s="231">
        <v>4000</v>
      </c>
      <c r="F44" s="51"/>
      <c r="G44" s="32"/>
      <c r="H44" s="281"/>
      <c r="I44" s="119"/>
      <c r="J44" s="32"/>
      <c r="K44" s="32"/>
      <c r="L44" s="54"/>
    </row>
    <row r="45" spans="1:12" ht="27" customHeight="1">
      <c r="A45" s="114" t="s">
        <v>1028</v>
      </c>
      <c r="B45" s="2" t="s">
        <v>28</v>
      </c>
      <c r="C45" s="2" t="s">
        <v>27</v>
      </c>
      <c r="D45" s="119" t="s">
        <v>13</v>
      </c>
      <c r="E45" s="231">
        <v>500</v>
      </c>
      <c r="F45" s="51"/>
      <c r="G45" s="32"/>
      <c r="H45" s="281"/>
      <c r="I45" s="256"/>
      <c r="J45" s="54"/>
      <c r="K45" s="32"/>
      <c r="L45" s="54"/>
    </row>
    <row r="46" spans="1:12" ht="15" customHeight="1">
      <c r="A46" s="115"/>
      <c r="B46" s="136"/>
      <c r="C46" s="409"/>
      <c r="D46" s="120"/>
      <c r="E46" s="229"/>
      <c r="F46" s="81"/>
      <c r="G46" s="107"/>
      <c r="H46" s="262"/>
      <c r="I46" s="308"/>
      <c r="J46" s="262" t="s">
        <v>2519</v>
      </c>
      <c r="K46" s="60"/>
      <c r="L46" s="78"/>
    </row>
    <row r="47" spans="1:12" ht="15" customHeight="1">
      <c r="A47" s="113" t="s">
        <v>58</v>
      </c>
      <c r="B47" s="137" t="s">
        <v>29</v>
      </c>
      <c r="C47" s="411"/>
      <c r="D47" s="118"/>
      <c r="E47" s="223"/>
      <c r="F47" s="67"/>
      <c r="G47" s="66"/>
      <c r="H47" s="282"/>
      <c r="I47" s="118"/>
      <c r="J47" s="66"/>
      <c r="K47" s="66"/>
      <c r="L47" s="66"/>
    </row>
    <row r="48" spans="1:12" ht="34.5" customHeight="1">
      <c r="A48" s="114" t="s">
        <v>1029</v>
      </c>
      <c r="B48" s="2" t="s">
        <v>30</v>
      </c>
      <c r="C48" s="2" t="s">
        <v>31</v>
      </c>
      <c r="D48" s="119" t="s">
        <v>13</v>
      </c>
      <c r="E48" s="232">
        <v>240</v>
      </c>
      <c r="F48" s="50"/>
      <c r="G48" s="32"/>
      <c r="H48" s="281"/>
      <c r="I48" s="119"/>
      <c r="J48" s="32"/>
      <c r="K48" s="32"/>
      <c r="L48" s="54"/>
    </row>
    <row r="49" spans="1:12" ht="34.5" customHeight="1">
      <c r="A49" s="114" t="s">
        <v>1030</v>
      </c>
      <c r="B49" s="12" t="s">
        <v>160</v>
      </c>
      <c r="C49" s="12" t="s">
        <v>161</v>
      </c>
      <c r="D49" s="119" t="s">
        <v>13</v>
      </c>
      <c r="E49" s="232">
        <v>90</v>
      </c>
      <c r="F49" s="50"/>
      <c r="G49" s="32"/>
      <c r="H49" s="281"/>
      <c r="I49" s="119"/>
      <c r="J49" s="32"/>
      <c r="K49" s="32"/>
      <c r="L49" s="54"/>
    </row>
    <row r="50" spans="1:12" ht="34.5" customHeight="1">
      <c r="A50" s="114" t="s">
        <v>2042</v>
      </c>
      <c r="B50" s="138" t="s">
        <v>32</v>
      </c>
      <c r="C50" s="2" t="s">
        <v>33</v>
      </c>
      <c r="D50" s="119" t="s">
        <v>13</v>
      </c>
      <c r="E50" s="232">
        <v>90</v>
      </c>
      <c r="F50" s="50"/>
      <c r="G50" s="32"/>
      <c r="H50" s="281"/>
      <c r="I50" s="119"/>
      <c r="J50" s="32"/>
      <c r="K50" s="32"/>
      <c r="L50" s="54"/>
    </row>
    <row r="51" spans="1:12" ht="34.5" customHeight="1">
      <c r="A51" s="114" t="s">
        <v>2043</v>
      </c>
      <c r="B51" s="138" t="s">
        <v>34</v>
      </c>
      <c r="C51" s="2" t="s">
        <v>35</v>
      </c>
      <c r="D51" s="119" t="s">
        <v>13</v>
      </c>
      <c r="E51" s="232">
        <v>90</v>
      </c>
      <c r="F51" s="50"/>
      <c r="G51" s="32"/>
      <c r="H51" s="281"/>
      <c r="I51" s="256"/>
      <c r="J51" s="54"/>
      <c r="K51" s="32"/>
      <c r="L51" s="54"/>
    </row>
    <row r="52" spans="1:12" ht="15" customHeight="1">
      <c r="A52" s="115"/>
      <c r="B52" s="136"/>
      <c r="C52" s="409"/>
      <c r="D52" s="120"/>
      <c r="E52" s="229"/>
      <c r="F52" s="81"/>
      <c r="G52" s="107"/>
      <c r="H52" s="262"/>
      <c r="I52" s="308"/>
      <c r="J52" s="262" t="s">
        <v>1375</v>
      </c>
      <c r="K52" s="325"/>
      <c r="L52" s="78"/>
    </row>
    <row r="53" spans="1:12" ht="12.75" customHeight="1">
      <c r="A53" s="113" t="s">
        <v>1989</v>
      </c>
      <c r="B53" s="165" t="s">
        <v>36</v>
      </c>
      <c r="C53" s="412"/>
      <c r="D53" s="118"/>
      <c r="E53" s="223"/>
      <c r="F53" s="67"/>
      <c r="G53" s="66"/>
      <c r="H53" s="282"/>
      <c r="I53" s="118"/>
      <c r="J53" s="66"/>
      <c r="K53" s="66"/>
      <c r="L53" s="66"/>
    </row>
    <row r="54" spans="1:12" ht="48.75" customHeight="1">
      <c r="A54" s="114" t="s">
        <v>1031</v>
      </c>
      <c r="B54" s="3" t="s">
        <v>37</v>
      </c>
      <c r="C54" s="3" t="s">
        <v>38</v>
      </c>
      <c r="D54" s="119" t="s">
        <v>41</v>
      </c>
      <c r="E54" s="231">
        <v>9</v>
      </c>
      <c r="F54" s="51"/>
      <c r="G54" s="32"/>
      <c r="H54" s="281"/>
      <c r="I54" s="119"/>
      <c r="J54" s="32"/>
      <c r="K54" s="32"/>
      <c r="L54" s="54"/>
    </row>
    <row r="55" spans="1:12" ht="27.75" customHeight="1">
      <c r="A55" s="114" t="s">
        <v>1032</v>
      </c>
      <c r="B55" s="3" t="s">
        <v>39</v>
      </c>
      <c r="C55" s="3" t="s">
        <v>40</v>
      </c>
      <c r="D55" s="119" t="s">
        <v>41</v>
      </c>
      <c r="E55" s="231">
        <v>6</v>
      </c>
      <c r="F55" s="51"/>
      <c r="G55" s="32"/>
      <c r="H55" s="281"/>
      <c r="I55" s="256"/>
      <c r="J55" s="54"/>
      <c r="K55" s="32"/>
      <c r="L55" s="32"/>
    </row>
    <row r="56" spans="1:12" ht="15" customHeight="1">
      <c r="A56" s="115"/>
      <c r="B56" s="136"/>
      <c r="C56" s="409"/>
      <c r="D56" s="120"/>
      <c r="E56" s="229"/>
      <c r="F56" s="81"/>
      <c r="G56" s="107"/>
      <c r="H56" s="324"/>
      <c r="I56" s="308"/>
      <c r="J56" s="262" t="s">
        <v>1376</v>
      </c>
      <c r="K56" s="60"/>
      <c r="L56" s="78"/>
    </row>
    <row r="57" spans="1:12" ht="15" customHeight="1">
      <c r="A57" s="113" t="s">
        <v>1990</v>
      </c>
      <c r="B57" s="137" t="s">
        <v>162</v>
      </c>
      <c r="C57" s="411"/>
      <c r="D57" s="118"/>
      <c r="E57" s="223"/>
      <c r="F57" s="67"/>
      <c r="G57" s="66"/>
      <c r="H57" s="282"/>
      <c r="I57" s="118"/>
      <c r="J57" s="66"/>
      <c r="K57" s="66"/>
      <c r="L57" s="66"/>
    </row>
    <row r="58" spans="1:12" ht="35.25" customHeight="1">
      <c r="A58" s="114" t="s">
        <v>1033</v>
      </c>
      <c r="B58" s="139" t="s">
        <v>42</v>
      </c>
      <c r="C58" s="3" t="s">
        <v>43</v>
      </c>
      <c r="D58" s="4" t="s">
        <v>41</v>
      </c>
      <c r="E58" s="230">
        <v>16</v>
      </c>
      <c r="F58" s="49"/>
      <c r="G58" s="32"/>
      <c r="H58" s="281"/>
      <c r="I58" s="119"/>
      <c r="J58" s="32"/>
      <c r="K58" s="32"/>
      <c r="L58" s="32"/>
    </row>
    <row r="59" spans="1:12" ht="60" customHeight="1">
      <c r="A59" s="114" t="s">
        <v>1034</v>
      </c>
      <c r="B59" s="3" t="s">
        <v>44</v>
      </c>
      <c r="C59" s="3" t="s">
        <v>45</v>
      </c>
      <c r="D59" s="4" t="s">
        <v>41</v>
      </c>
      <c r="E59" s="230">
        <v>8</v>
      </c>
      <c r="F59" s="49"/>
      <c r="G59" s="32"/>
      <c r="H59" s="281"/>
      <c r="I59" s="119"/>
      <c r="J59" s="32"/>
      <c r="K59" s="32"/>
      <c r="L59" s="32"/>
    </row>
    <row r="60" spans="1:12" ht="50.25" customHeight="1">
      <c r="A60" s="114" t="s">
        <v>2044</v>
      </c>
      <c r="B60" s="3" t="s">
        <v>46</v>
      </c>
      <c r="C60" s="3" t="s">
        <v>47</v>
      </c>
      <c r="D60" s="4" t="s">
        <v>41</v>
      </c>
      <c r="E60" s="230">
        <v>6</v>
      </c>
      <c r="F60" s="49"/>
      <c r="G60" s="32"/>
      <c r="H60" s="281"/>
      <c r="I60" s="119"/>
      <c r="J60" s="32"/>
      <c r="K60" s="32"/>
      <c r="L60" s="32"/>
    </row>
    <row r="61" spans="1:12" ht="35.25" customHeight="1">
      <c r="A61" s="114" t="s">
        <v>2045</v>
      </c>
      <c r="B61" s="309" t="s">
        <v>46</v>
      </c>
      <c r="C61" s="309" t="s">
        <v>1852</v>
      </c>
      <c r="D61" s="310" t="s">
        <v>41</v>
      </c>
      <c r="E61" s="311">
        <v>6</v>
      </c>
      <c r="F61" s="49"/>
      <c r="G61" s="32"/>
      <c r="H61" s="281"/>
      <c r="I61" s="119"/>
      <c r="J61" s="32"/>
      <c r="K61" s="32"/>
      <c r="L61" s="32"/>
    </row>
    <row r="62" spans="1:12" ht="35.25" customHeight="1">
      <c r="A62" s="114" t="s">
        <v>2046</v>
      </c>
      <c r="B62" s="3" t="s">
        <v>48</v>
      </c>
      <c r="C62" s="3" t="s">
        <v>49</v>
      </c>
      <c r="D62" s="4" t="s">
        <v>13</v>
      </c>
      <c r="E62" s="230">
        <v>6</v>
      </c>
      <c r="F62" s="49"/>
      <c r="G62" s="32"/>
      <c r="H62" s="281"/>
      <c r="I62" s="119"/>
      <c r="J62" s="32"/>
      <c r="K62" s="32"/>
      <c r="L62" s="32"/>
    </row>
    <row r="63" spans="1:12" ht="35.25" customHeight="1">
      <c r="A63" s="114" t="s">
        <v>2047</v>
      </c>
      <c r="B63" s="3" t="s">
        <v>50</v>
      </c>
      <c r="C63" s="3" t="s">
        <v>51</v>
      </c>
      <c r="D63" s="4" t="s">
        <v>13</v>
      </c>
      <c r="E63" s="230">
        <v>30</v>
      </c>
      <c r="F63" s="49"/>
      <c r="G63" s="32"/>
      <c r="H63" s="281"/>
      <c r="I63" s="119"/>
      <c r="J63" s="32"/>
      <c r="K63" s="32"/>
      <c r="L63" s="32"/>
    </row>
    <row r="64" spans="1:12" ht="35.25" customHeight="1">
      <c r="A64" s="114" t="s">
        <v>2048</v>
      </c>
      <c r="B64" s="139" t="s">
        <v>52</v>
      </c>
      <c r="C64" s="3" t="s">
        <v>53</v>
      </c>
      <c r="D64" s="4" t="s">
        <v>41</v>
      </c>
      <c r="E64" s="230">
        <v>14</v>
      </c>
      <c r="F64" s="49"/>
      <c r="G64" s="32"/>
      <c r="H64" s="281"/>
      <c r="I64" s="119"/>
      <c r="J64" s="32"/>
      <c r="K64" s="32"/>
      <c r="L64" s="32"/>
    </row>
    <row r="65" spans="1:12" ht="35.25" customHeight="1">
      <c r="A65" s="114" t="s">
        <v>2049</v>
      </c>
      <c r="B65" s="312" t="s">
        <v>1853</v>
      </c>
      <c r="C65" s="413" t="s">
        <v>1853</v>
      </c>
      <c r="D65" s="313" t="s">
        <v>13</v>
      </c>
      <c r="E65" s="314" t="s">
        <v>58</v>
      </c>
      <c r="F65" s="49"/>
      <c r="G65" s="32"/>
      <c r="H65" s="281"/>
      <c r="I65" s="119"/>
      <c r="J65" s="32"/>
      <c r="K65" s="32"/>
      <c r="L65" s="32"/>
    </row>
    <row r="66" spans="1:12" ht="35.25" customHeight="1">
      <c r="A66" s="114" t="s">
        <v>2050</v>
      </c>
      <c r="B66" s="3" t="s">
        <v>54</v>
      </c>
      <c r="C66" s="3" t="s">
        <v>55</v>
      </c>
      <c r="D66" s="4" t="s">
        <v>13</v>
      </c>
      <c r="E66" s="230">
        <v>8</v>
      </c>
      <c r="F66" s="49"/>
      <c r="G66" s="32"/>
      <c r="H66" s="281"/>
      <c r="I66" s="119"/>
      <c r="J66" s="32"/>
      <c r="K66" s="32"/>
      <c r="L66" s="32"/>
    </row>
    <row r="67" spans="1:12" ht="46.5" customHeight="1">
      <c r="A67" s="114" t="s">
        <v>2051</v>
      </c>
      <c r="B67" s="3" t="s">
        <v>56</v>
      </c>
      <c r="C67" s="3" t="s">
        <v>57</v>
      </c>
      <c r="D67" s="4" t="s">
        <v>13</v>
      </c>
      <c r="E67" s="230">
        <v>20</v>
      </c>
      <c r="F67" s="49"/>
      <c r="G67" s="32"/>
      <c r="H67" s="281"/>
      <c r="I67" s="256"/>
      <c r="J67" s="54"/>
      <c r="K67" s="32"/>
      <c r="L67" s="32"/>
    </row>
    <row r="68" spans="1:12" ht="15" customHeight="1">
      <c r="A68" s="115"/>
      <c r="B68" s="136"/>
      <c r="C68" s="409"/>
      <c r="D68" s="120"/>
      <c r="E68" s="229"/>
      <c r="F68" s="81"/>
      <c r="G68" s="107"/>
      <c r="H68" s="324"/>
      <c r="I68" s="120"/>
      <c r="J68" s="262" t="s">
        <v>1377</v>
      </c>
      <c r="K68" s="60"/>
      <c r="L68" s="78"/>
    </row>
    <row r="69" spans="1:12" ht="15" customHeight="1">
      <c r="A69" s="113" t="s">
        <v>1991</v>
      </c>
      <c r="B69" s="137" t="s">
        <v>163</v>
      </c>
      <c r="C69" s="411"/>
      <c r="D69" s="118"/>
      <c r="E69" s="223"/>
      <c r="F69" s="67"/>
      <c r="G69" s="66"/>
      <c r="H69" s="282"/>
      <c r="I69" s="118"/>
      <c r="J69" s="66"/>
      <c r="K69" s="66"/>
      <c r="L69" s="66"/>
    </row>
    <row r="70" spans="1:12" ht="34.5" customHeight="1">
      <c r="A70" s="114" t="s">
        <v>1035</v>
      </c>
      <c r="B70" s="139" t="s">
        <v>60</v>
      </c>
      <c r="C70" s="3" t="s">
        <v>61</v>
      </c>
      <c r="D70" s="4" t="s">
        <v>13</v>
      </c>
      <c r="E70" s="230">
        <v>4</v>
      </c>
      <c r="F70" s="49"/>
      <c r="G70" s="32"/>
      <c r="H70" s="281"/>
      <c r="I70" s="119"/>
      <c r="J70" s="32"/>
      <c r="K70" s="32"/>
      <c r="L70" s="32"/>
    </row>
    <row r="71" spans="1:12" ht="39" customHeight="1">
      <c r="A71" s="114" t="s">
        <v>1036</v>
      </c>
      <c r="B71" s="139" t="s">
        <v>62</v>
      </c>
      <c r="C71" s="3" t="s">
        <v>63</v>
      </c>
      <c r="D71" s="4" t="s">
        <v>41</v>
      </c>
      <c r="E71" s="230">
        <v>4</v>
      </c>
      <c r="F71" s="49"/>
      <c r="G71" s="32"/>
      <c r="H71" s="281"/>
      <c r="I71" s="119"/>
      <c r="J71" s="32"/>
      <c r="K71" s="32"/>
      <c r="L71" s="32"/>
    </row>
    <row r="72" spans="1:12" ht="54.75" customHeight="1">
      <c r="A72" s="114" t="s">
        <v>1037</v>
      </c>
      <c r="B72" s="139" t="s">
        <v>62</v>
      </c>
      <c r="C72" s="3" t="s">
        <v>64</v>
      </c>
      <c r="D72" s="4" t="s">
        <v>41</v>
      </c>
      <c r="E72" s="230">
        <v>3</v>
      </c>
      <c r="F72" s="49"/>
      <c r="G72" s="32"/>
      <c r="H72" s="281"/>
      <c r="I72" s="119"/>
      <c r="J72" s="32"/>
      <c r="K72" s="32"/>
      <c r="L72" s="32"/>
    </row>
    <row r="73" spans="1:12" ht="34.5" customHeight="1">
      <c r="A73" s="114" t="s">
        <v>1038</v>
      </c>
      <c r="B73" s="139" t="s">
        <v>65</v>
      </c>
      <c r="C73" s="3" t="s">
        <v>66</v>
      </c>
      <c r="D73" s="4" t="s">
        <v>41</v>
      </c>
      <c r="E73" s="230" t="s">
        <v>22</v>
      </c>
      <c r="F73" s="49"/>
      <c r="G73" s="32"/>
      <c r="H73" s="281"/>
      <c r="I73" s="119"/>
      <c r="J73" s="32"/>
      <c r="K73" s="32"/>
      <c r="L73" s="32"/>
    </row>
    <row r="74" spans="1:12" ht="51.75" customHeight="1">
      <c r="A74" s="114" t="s">
        <v>1039</v>
      </c>
      <c r="B74" s="139" t="s">
        <v>67</v>
      </c>
      <c r="C74" s="3" t="s">
        <v>68</v>
      </c>
      <c r="D74" s="4" t="s">
        <v>41</v>
      </c>
      <c r="E74" s="230" t="s">
        <v>22</v>
      </c>
      <c r="F74" s="49"/>
      <c r="G74" s="32"/>
      <c r="H74" s="281"/>
      <c r="I74" s="119"/>
      <c r="J74" s="32"/>
      <c r="K74" s="32"/>
      <c r="L74" s="32"/>
    </row>
    <row r="75" spans="1:12" ht="40.5" customHeight="1">
      <c r="A75" s="114" t="s">
        <v>1040</v>
      </c>
      <c r="B75" s="139" t="s">
        <v>69</v>
      </c>
      <c r="C75" s="3" t="s">
        <v>70</v>
      </c>
      <c r="D75" s="4" t="s">
        <v>41</v>
      </c>
      <c r="E75" s="230" t="s">
        <v>22</v>
      </c>
      <c r="F75" s="49"/>
      <c r="G75" s="32"/>
      <c r="H75" s="281"/>
      <c r="I75" s="119"/>
      <c r="J75" s="32"/>
      <c r="K75" s="32"/>
      <c r="L75" s="32"/>
    </row>
    <row r="76" spans="1:12" ht="34.5" customHeight="1">
      <c r="A76" s="114" t="s">
        <v>1041</v>
      </c>
      <c r="B76" s="139" t="s">
        <v>71</v>
      </c>
      <c r="C76" s="3" t="s">
        <v>72</v>
      </c>
      <c r="D76" s="4" t="s">
        <v>41</v>
      </c>
      <c r="E76" s="230">
        <v>6</v>
      </c>
      <c r="F76" s="49"/>
      <c r="G76" s="32"/>
      <c r="H76" s="281"/>
      <c r="I76" s="119"/>
      <c r="J76" s="32"/>
      <c r="K76" s="32"/>
      <c r="L76" s="32"/>
    </row>
    <row r="77" spans="1:12" ht="34.5" customHeight="1">
      <c r="A77" s="114" t="s">
        <v>1042</v>
      </c>
      <c r="B77" s="139" t="s">
        <v>73</v>
      </c>
      <c r="C77" s="3" t="s">
        <v>74</v>
      </c>
      <c r="D77" s="4" t="s">
        <v>41</v>
      </c>
      <c r="E77" s="230">
        <v>4</v>
      </c>
      <c r="F77" s="49"/>
      <c r="G77" s="32"/>
      <c r="H77" s="281"/>
      <c r="I77" s="119"/>
      <c r="J77" s="32"/>
      <c r="K77" s="32"/>
      <c r="L77" s="32"/>
    </row>
    <row r="78" spans="1:12" ht="34.5" customHeight="1">
      <c r="A78" s="114" t="s">
        <v>2052</v>
      </c>
      <c r="B78" s="139" t="s">
        <v>75</v>
      </c>
      <c r="C78" s="3" t="s">
        <v>76</v>
      </c>
      <c r="D78" s="4" t="s">
        <v>41</v>
      </c>
      <c r="E78" s="230">
        <v>10</v>
      </c>
      <c r="F78" s="49"/>
      <c r="G78" s="32"/>
      <c r="H78" s="281"/>
      <c r="I78" s="119"/>
      <c r="J78" s="32"/>
      <c r="K78" s="32"/>
      <c r="L78" s="32"/>
    </row>
    <row r="79" spans="1:12" ht="34.5" customHeight="1">
      <c r="A79" s="114" t="s">
        <v>2053</v>
      </c>
      <c r="B79" s="139" t="s">
        <v>77</v>
      </c>
      <c r="C79" s="3" t="s">
        <v>78</v>
      </c>
      <c r="D79" s="4" t="s">
        <v>85</v>
      </c>
      <c r="E79" s="230">
        <v>3</v>
      </c>
      <c r="F79" s="49"/>
      <c r="G79" s="32"/>
      <c r="H79" s="281"/>
      <c r="I79" s="119"/>
      <c r="J79" s="32"/>
      <c r="K79" s="32"/>
      <c r="L79" s="32"/>
    </row>
    <row r="80" spans="1:12" ht="34.5" customHeight="1">
      <c r="A80" s="114" t="s">
        <v>2054</v>
      </c>
      <c r="B80" s="139" t="s">
        <v>79</v>
      </c>
      <c r="C80" s="3" t="s">
        <v>80</v>
      </c>
      <c r="D80" s="4" t="s">
        <v>85</v>
      </c>
      <c r="E80" s="230">
        <v>3</v>
      </c>
      <c r="F80" s="49"/>
      <c r="G80" s="32"/>
      <c r="H80" s="281"/>
      <c r="I80" s="119"/>
      <c r="J80" s="32"/>
      <c r="K80" s="32"/>
      <c r="L80" s="32"/>
    </row>
    <row r="81" spans="1:12" ht="62.25" customHeight="1">
      <c r="A81" s="114" t="s">
        <v>2055</v>
      </c>
      <c r="B81" s="139" t="s">
        <v>81</v>
      </c>
      <c r="C81" s="3" t="s">
        <v>82</v>
      </c>
      <c r="D81" s="4" t="s">
        <v>85</v>
      </c>
      <c r="E81" s="230">
        <v>3</v>
      </c>
      <c r="F81" s="49"/>
      <c r="G81" s="32"/>
      <c r="H81" s="281"/>
      <c r="I81" s="119"/>
      <c r="J81" s="32"/>
      <c r="K81" s="32"/>
      <c r="L81" s="32"/>
    </row>
    <row r="82" spans="1:12" ht="52.5" customHeight="1">
      <c r="A82" s="114" t="s">
        <v>2056</v>
      </c>
      <c r="B82" s="139" t="s">
        <v>83</v>
      </c>
      <c r="C82" s="3" t="s">
        <v>84</v>
      </c>
      <c r="D82" s="4" t="s">
        <v>13</v>
      </c>
      <c r="E82" s="230">
        <v>10</v>
      </c>
      <c r="F82" s="49"/>
      <c r="G82" s="32"/>
      <c r="H82" s="281"/>
      <c r="I82" s="256"/>
      <c r="J82" s="54"/>
      <c r="K82" s="32"/>
      <c r="L82" s="32"/>
    </row>
    <row r="83" spans="1:12" ht="15" customHeight="1">
      <c r="A83" s="115"/>
      <c r="B83" s="85"/>
      <c r="C83" s="85"/>
      <c r="D83" s="86"/>
      <c r="E83" s="90"/>
      <c r="F83" s="87"/>
      <c r="G83" s="107"/>
      <c r="H83" s="324"/>
      <c r="I83" s="120"/>
      <c r="J83" s="262" t="s">
        <v>1378</v>
      </c>
      <c r="K83" s="60"/>
      <c r="L83" s="78"/>
    </row>
    <row r="84" spans="1:12" ht="15" customHeight="1">
      <c r="A84" s="113" t="s">
        <v>1992</v>
      </c>
      <c r="B84" s="140" t="s">
        <v>977</v>
      </c>
      <c r="C84" s="414"/>
      <c r="D84" s="73"/>
      <c r="E84" s="233"/>
      <c r="F84" s="73"/>
      <c r="G84" s="66"/>
      <c r="H84" s="282"/>
      <c r="I84" s="118"/>
      <c r="J84" s="66"/>
      <c r="K84" s="66"/>
      <c r="L84" s="66"/>
    </row>
    <row r="85" spans="1:12" ht="37.5" customHeight="1">
      <c r="A85" s="114" t="s">
        <v>1043</v>
      </c>
      <c r="B85" s="315" t="s">
        <v>137</v>
      </c>
      <c r="C85" s="415" t="s">
        <v>138</v>
      </c>
      <c r="D85" s="316" t="s">
        <v>13</v>
      </c>
      <c r="E85" s="317">
        <v>150</v>
      </c>
      <c r="F85" s="7"/>
      <c r="G85" s="32"/>
      <c r="H85" s="281"/>
      <c r="I85" s="119"/>
      <c r="J85" s="32"/>
      <c r="K85" s="32"/>
      <c r="L85" s="32"/>
    </row>
    <row r="86" spans="1:12" ht="37.5" customHeight="1">
      <c r="A86" s="114" t="s">
        <v>1044</v>
      </c>
      <c r="B86" s="315" t="s">
        <v>139</v>
      </c>
      <c r="C86" s="415" t="s">
        <v>138</v>
      </c>
      <c r="D86" s="316" t="s">
        <v>13</v>
      </c>
      <c r="E86" s="317">
        <v>150</v>
      </c>
      <c r="F86" s="7"/>
      <c r="G86" s="32"/>
      <c r="H86" s="281"/>
      <c r="I86" s="119"/>
      <c r="J86" s="32"/>
      <c r="K86" s="32"/>
      <c r="L86" s="32"/>
    </row>
    <row r="87" spans="1:12" ht="37.5" customHeight="1">
      <c r="A87" s="114" t="s">
        <v>1045</v>
      </c>
      <c r="B87" s="315" t="s">
        <v>140</v>
      </c>
      <c r="C87" s="415" t="s">
        <v>138</v>
      </c>
      <c r="D87" s="316" t="s">
        <v>13</v>
      </c>
      <c r="E87" s="317">
        <v>150</v>
      </c>
      <c r="F87" s="7"/>
      <c r="G87" s="32"/>
      <c r="H87" s="281"/>
      <c r="I87" s="119"/>
      <c r="J87" s="32"/>
      <c r="K87" s="32"/>
      <c r="L87" s="32"/>
    </row>
    <row r="88" spans="1:12" ht="37.5" customHeight="1">
      <c r="A88" s="114" t="s">
        <v>1046</v>
      </c>
      <c r="B88" s="318" t="s">
        <v>142</v>
      </c>
      <c r="C88" s="415" t="s">
        <v>141</v>
      </c>
      <c r="D88" s="316" t="s">
        <v>13</v>
      </c>
      <c r="E88" s="319">
        <v>330</v>
      </c>
      <c r="F88" s="7"/>
      <c r="G88" s="32"/>
      <c r="H88" s="281"/>
      <c r="I88" s="119"/>
      <c r="J88" s="32"/>
      <c r="K88" s="32"/>
      <c r="L88" s="32"/>
    </row>
    <row r="89" spans="1:12" ht="37.5" customHeight="1">
      <c r="A89" s="114" t="s">
        <v>1047</v>
      </c>
      <c r="B89" s="318" t="s">
        <v>143</v>
      </c>
      <c r="C89" s="415" t="s">
        <v>141</v>
      </c>
      <c r="D89" s="316" t="s">
        <v>13</v>
      </c>
      <c r="E89" s="319">
        <v>150</v>
      </c>
      <c r="F89" s="7"/>
      <c r="G89" s="32"/>
      <c r="H89" s="281"/>
      <c r="I89" s="119"/>
      <c r="J89" s="32"/>
      <c r="K89" s="32"/>
      <c r="L89" s="32"/>
    </row>
    <row r="90" spans="1:12" ht="37.5" customHeight="1">
      <c r="A90" s="114" t="s">
        <v>1048</v>
      </c>
      <c r="B90" s="320" t="s">
        <v>1854</v>
      </c>
      <c r="C90" s="416" t="s">
        <v>1855</v>
      </c>
      <c r="D90" s="316" t="s">
        <v>41</v>
      </c>
      <c r="E90" s="321">
        <v>12</v>
      </c>
      <c r="F90" s="7"/>
      <c r="G90" s="32"/>
      <c r="H90" s="281"/>
      <c r="I90" s="119"/>
      <c r="J90" s="32"/>
      <c r="K90" s="32"/>
      <c r="L90" s="32"/>
    </row>
    <row r="91" spans="1:12" ht="37.5" customHeight="1">
      <c r="A91" s="114" t="s">
        <v>1049</v>
      </c>
      <c r="B91" s="320" t="s">
        <v>1856</v>
      </c>
      <c r="C91" s="416" t="s">
        <v>1857</v>
      </c>
      <c r="D91" s="316" t="s">
        <v>41</v>
      </c>
      <c r="E91" s="321">
        <v>2</v>
      </c>
      <c r="F91" s="7"/>
      <c r="G91" s="32"/>
      <c r="H91" s="281"/>
      <c r="I91" s="119"/>
      <c r="J91" s="32"/>
      <c r="K91" s="32"/>
      <c r="L91" s="32"/>
    </row>
    <row r="92" spans="1:12" ht="37.5" customHeight="1">
      <c r="A92" s="114" t="s">
        <v>1050</v>
      </c>
      <c r="B92" s="320" t="s">
        <v>1858</v>
      </c>
      <c r="C92" s="416" t="s">
        <v>1859</v>
      </c>
      <c r="D92" s="316" t="s">
        <v>41</v>
      </c>
      <c r="E92" s="321">
        <v>2</v>
      </c>
      <c r="F92" s="7"/>
      <c r="G92" s="32"/>
      <c r="H92" s="281"/>
      <c r="I92" s="119"/>
      <c r="J92" s="32"/>
      <c r="K92" s="32"/>
      <c r="L92" s="32"/>
    </row>
    <row r="93" spans="1:12" ht="37.5" customHeight="1">
      <c r="A93" s="114" t="s">
        <v>1051</v>
      </c>
      <c r="B93" s="320" t="s">
        <v>1860</v>
      </c>
      <c r="C93" s="416" t="s">
        <v>1861</v>
      </c>
      <c r="D93" s="316" t="s">
        <v>41</v>
      </c>
      <c r="E93" s="321">
        <v>3</v>
      </c>
      <c r="F93" s="7"/>
      <c r="G93" s="32"/>
      <c r="H93" s="281"/>
      <c r="I93" s="119"/>
      <c r="J93" s="32"/>
      <c r="K93" s="32"/>
      <c r="L93" s="32"/>
    </row>
    <row r="94" spans="1:12" ht="37.5" customHeight="1">
      <c r="A94" s="114" t="s">
        <v>1052</v>
      </c>
      <c r="B94" s="320" t="s">
        <v>1862</v>
      </c>
      <c r="C94" s="416" t="s">
        <v>1863</v>
      </c>
      <c r="D94" s="316" t="s">
        <v>41</v>
      </c>
      <c r="E94" s="321" t="s">
        <v>22</v>
      </c>
      <c r="F94" s="7"/>
      <c r="G94" s="32"/>
      <c r="H94" s="281"/>
      <c r="I94" s="119"/>
      <c r="J94" s="32"/>
      <c r="K94" s="32"/>
      <c r="L94" s="32"/>
    </row>
    <row r="95" spans="1:12" ht="37.5" customHeight="1">
      <c r="A95" s="114" t="s">
        <v>1053</v>
      </c>
      <c r="B95" s="320" t="s">
        <v>1864</v>
      </c>
      <c r="C95" s="416" t="s">
        <v>1865</v>
      </c>
      <c r="D95" s="316" t="s">
        <v>41</v>
      </c>
      <c r="E95" s="321">
        <v>3</v>
      </c>
      <c r="F95" s="7"/>
      <c r="G95" s="32"/>
      <c r="H95" s="281"/>
      <c r="I95" s="119"/>
      <c r="J95" s="32"/>
      <c r="K95" s="32"/>
      <c r="L95" s="32"/>
    </row>
    <row r="96" spans="1:12" ht="37.5" customHeight="1">
      <c r="A96" s="114" t="s">
        <v>1054</v>
      </c>
      <c r="B96" s="320" t="s">
        <v>1866</v>
      </c>
      <c r="C96" s="416" t="s">
        <v>1867</v>
      </c>
      <c r="D96" s="316" t="s">
        <v>41</v>
      </c>
      <c r="E96" s="321">
        <v>3</v>
      </c>
      <c r="F96" s="7"/>
      <c r="G96" s="32"/>
      <c r="H96" s="281"/>
      <c r="I96" s="119"/>
      <c r="J96" s="32"/>
      <c r="K96" s="32"/>
      <c r="L96" s="32"/>
    </row>
    <row r="97" spans="1:12" ht="37.5" customHeight="1">
      <c r="A97" s="114" t="s">
        <v>1055</v>
      </c>
      <c r="B97" s="320" t="s">
        <v>1868</v>
      </c>
      <c r="C97" s="416" t="s">
        <v>1869</v>
      </c>
      <c r="D97" s="316" t="s">
        <v>41</v>
      </c>
      <c r="E97" s="321">
        <v>3</v>
      </c>
      <c r="F97" s="7"/>
      <c r="G97" s="32"/>
      <c r="H97" s="281"/>
      <c r="I97" s="119"/>
      <c r="J97" s="32"/>
      <c r="K97" s="32"/>
      <c r="L97" s="32"/>
    </row>
    <row r="98" spans="1:12" ht="37.5" customHeight="1">
      <c r="A98" s="114" t="s">
        <v>2057</v>
      </c>
      <c r="B98" s="320" t="s">
        <v>1870</v>
      </c>
      <c r="C98" s="416" t="s">
        <v>1871</v>
      </c>
      <c r="D98" s="316" t="s">
        <v>41</v>
      </c>
      <c r="E98" s="321">
        <v>3</v>
      </c>
      <c r="F98" s="7"/>
      <c r="G98" s="32"/>
      <c r="H98" s="281"/>
      <c r="I98" s="119"/>
      <c r="J98" s="32"/>
      <c r="K98" s="32"/>
      <c r="L98" s="32"/>
    </row>
    <row r="99" spans="1:12" ht="37.5" customHeight="1">
      <c r="A99" s="114" t="s">
        <v>2058</v>
      </c>
      <c r="B99" s="320" t="s">
        <v>1872</v>
      </c>
      <c r="C99" s="416" t="s">
        <v>1873</v>
      </c>
      <c r="D99" s="316" t="s">
        <v>41</v>
      </c>
      <c r="E99" s="321">
        <v>8</v>
      </c>
      <c r="F99" s="7"/>
      <c r="G99" s="32"/>
      <c r="H99" s="281"/>
      <c r="I99" s="119"/>
      <c r="J99" s="32"/>
      <c r="K99" s="32"/>
      <c r="L99" s="32"/>
    </row>
    <row r="100" spans="1:12" ht="37.5" customHeight="1">
      <c r="A100" s="114" t="s">
        <v>2059</v>
      </c>
      <c r="B100" s="320" t="s">
        <v>1874</v>
      </c>
      <c r="C100" s="416" t="s">
        <v>1875</v>
      </c>
      <c r="D100" s="316" t="s">
        <v>41</v>
      </c>
      <c r="E100" s="321">
        <v>3</v>
      </c>
      <c r="F100" s="7"/>
      <c r="G100" s="32"/>
      <c r="H100" s="281"/>
      <c r="I100" s="119"/>
      <c r="J100" s="32"/>
      <c r="K100" s="32"/>
      <c r="L100" s="32"/>
    </row>
    <row r="101" spans="1:12" ht="37.5" customHeight="1">
      <c r="A101" s="114" t="s">
        <v>2060</v>
      </c>
      <c r="B101" s="320" t="s">
        <v>1876</v>
      </c>
      <c r="C101" s="416" t="s">
        <v>1877</v>
      </c>
      <c r="D101" s="316" t="s">
        <v>41</v>
      </c>
      <c r="E101" s="321">
        <v>12</v>
      </c>
      <c r="F101" s="7"/>
      <c r="G101" s="32"/>
      <c r="H101" s="281"/>
      <c r="I101" s="119"/>
      <c r="J101" s="32"/>
      <c r="K101" s="32"/>
      <c r="L101" s="32"/>
    </row>
    <row r="102" spans="1:12" ht="37.5" customHeight="1">
      <c r="A102" s="114" t="s">
        <v>2061</v>
      </c>
      <c r="B102" s="320" t="s">
        <v>1878</v>
      </c>
      <c r="C102" s="417" t="s">
        <v>1879</v>
      </c>
      <c r="D102" s="316" t="s">
        <v>41</v>
      </c>
      <c r="E102" s="322">
        <v>20</v>
      </c>
      <c r="F102" s="7"/>
      <c r="G102" s="32"/>
      <c r="H102" s="281"/>
      <c r="I102" s="119"/>
      <c r="J102" s="32"/>
      <c r="K102" s="32"/>
      <c r="L102" s="32"/>
    </row>
    <row r="103" spans="1:12" ht="37.5" customHeight="1">
      <c r="A103" s="114" t="s">
        <v>2062</v>
      </c>
      <c r="B103" s="320" t="s">
        <v>1880</v>
      </c>
      <c r="C103" s="417" t="s">
        <v>1881</v>
      </c>
      <c r="D103" s="316" t="s">
        <v>41</v>
      </c>
      <c r="E103" s="322" t="s">
        <v>22</v>
      </c>
      <c r="F103" s="7"/>
      <c r="G103" s="32"/>
      <c r="H103" s="281"/>
      <c r="I103" s="119"/>
      <c r="J103" s="32"/>
      <c r="K103" s="32"/>
      <c r="L103" s="32"/>
    </row>
    <row r="104" spans="1:12" ht="37.5" customHeight="1">
      <c r="A104" s="114" t="s">
        <v>2063</v>
      </c>
      <c r="B104" s="320" t="s">
        <v>1882</v>
      </c>
      <c r="C104" s="417" t="s">
        <v>1883</v>
      </c>
      <c r="D104" s="316" t="s">
        <v>41</v>
      </c>
      <c r="E104" s="322" t="s">
        <v>22</v>
      </c>
      <c r="F104" s="7"/>
      <c r="G104" s="32"/>
      <c r="H104" s="281"/>
      <c r="I104" s="119"/>
      <c r="J104" s="32"/>
      <c r="K104" s="32"/>
      <c r="L104" s="32"/>
    </row>
    <row r="105" spans="1:12" ht="37.5" customHeight="1">
      <c r="A105" s="114" t="s">
        <v>2064</v>
      </c>
      <c r="B105" s="320" t="s">
        <v>1884</v>
      </c>
      <c r="C105" s="417" t="s">
        <v>1885</v>
      </c>
      <c r="D105" s="316" t="s">
        <v>41</v>
      </c>
      <c r="E105" s="322" t="s">
        <v>22</v>
      </c>
      <c r="F105" s="7"/>
      <c r="G105" s="32"/>
      <c r="H105" s="281"/>
      <c r="I105" s="119"/>
      <c r="J105" s="32"/>
      <c r="K105" s="32"/>
      <c r="L105" s="32"/>
    </row>
    <row r="106" spans="1:12" ht="37.5" customHeight="1">
      <c r="A106" s="114" t="s">
        <v>2065</v>
      </c>
      <c r="B106" s="320" t="s">
        <v>1886</v>
      </c>
      <c r="C106" s="417" t="s">
        <v>1887</v>
      </c>
      <c r="D106" s="316" t="s">
        <v>41</v>
      </c>
      <c r="E106" s="322" t="s">
        <v>22</v>
      </c>
      <c r="F106" s="7"/>
      <c r="G106" s="32"/>
      <c r="H106" s="281"/>
      <c r="I106" s="119"/>
      <c r="J106" s="32"/>
      <c r="K106" s="32"/>
      <c r="L106" s="32"/>
    </row>
    <row r="107" spans="1:12" ht="37.5" customHeight="1">
      <c r="A107" s="114" t="s">
        <v>2066</v>
      </c>
      <c r="B107" s="320" t="s">
        <v>1888</v>
      </c>
      <c r="C107" s="416" t="s">
        <v>1889</v>
      </c>
      <c r="D107" s="316" t="s">
        <v>41</v>
      </c>
      <c r="E107" s="319">
        <v>2</v>
      </c>
      <c r="F107" s="7"/>
      <c r="G107" s="32"/>
      <c r="H107" s="281"/>
      <c r="I107" s="119"/>
      <c r="J107" s="32"/>
      <c r="K107" s="32"/>
      <c r="L107" s="32"/>
    </row>
    <row r="108" spans="1:12" ht="37.5" customHeight="1">
      <c r="A108" s="114" t="s">
        <v>2067</v>
      </c>
      <c r="B108" s="320" t="s">
        <v>1890</v>
      </c>
      <c r="C108" s="416" t="s">
        <v>1891</v>
      </c>
      <c r="D108" s="316" t="s">
        <v>41</v>
      </c>
      <c r="E108" s="319">
        <v>2</v>
      </c>
      <c r="F108" s="7"/>
      <c r="G108" s="32"/>
      <c r="H108" s="281"/>
      <c r="I108" s="119"/>
      <c r="J108" s="32"/>
      <c r="K108" s="32"/>
      <c r="L108" s="32"/>
    </row>
    <row r="109" spans="1:12" ht="15.75" customHeight="1">
      <c r="A109" s="115"/>
      <c r="B109" s="88"/>
      <c r="C109" s="418"/>
      <c r="D109" s="79"/>
      <c r="E109" s="90"/>
      <c r="F109" s="89"/>
      <c r="G109" s="107"/>
      <c r="H109" s="262"/>
      <c r="I109" s="120"/>
      <c r="J109" s="262" t="s">
        <v>1379</v>
      </c>
      <c r="K109" s="60"/>
      <c r="L109" s="78"/>
    </row>
    <row r="110" spans="1:12" ht="15" customHeight="1">
      <c r="A110" s="113" t="s">
        <v>1993</v>
      </c>
      <c r="B110" s="137" t="s">
        <v>111</v>
      </c>
      <c r="C110" s="419"/>
      <c r="D110" s="118"/>
      <c r="E110" s="223"/>
      <c r="F110" s="67"/>
      <c r="G110" s="66"/>
      <c r="H110" s="282"/>
      <c r="I110" s="118"/>
      <c r="J110" s="66"/>
      <c r="K110" s="66"/>
      <c r="L110" s="66"/>
    </row>
    <row r="111" spans="1:12" ht="27" customHeight="1">
      <c r="A111" s="114" t="s">
        <v>1056</v>
      </c>
      <c r="B111" s="2" t="s">
        <v>112</v>
      </c>
      <c r="C111" s="2" t="s">
        <v>113</v>
      </c>
      <c r="D111" s="6" t="s">
        <v>13</v>
      </c>
      <c r="E111" s="234" t="s">
        <v>123</v>
      </c>
      <c r="F111" s="4"/>
      <c r="G111" s="32"/>
      <c r="H111" s="281"/>
      <c r="I111" s="119"/>
      <c r="J111" s="32"/>
      <c r="K111" s="32"/>
      <c r="L111" s="32"/>
    </row>
    <row r="112" spans="1:12" ht="27" customHeight="1">
      <c r="A112" s="114" t="s">
        <v>1057</v>
      </c>
      <c r="B112" s="2" t="s">
        <v>114</v>
      </c>
      <c r="C112" s="2" t="s">
        <v>115</v>
      </c>
      <c r="D112" s="6" t="s">
        <v>13</v>
      </c>
      <c r="E112" s="234" t="s">
        <v>58</v>
      </c>
      <c r="F112" s="4"/>
      <c r="G112" s="32"/>
      <c r="H112" s="281"/>
      <c r="I112" s="119"/>
      <c r="J112" s="32"/>
      <c r="K112" s="32"/>
      <c r="L112" s="32"/>
    </row>
    <row r="113" spans="1:12" ht="27" customHeight="1">
      <c r="A113" s="114" t="s">
        <v>1058</v>
      </c>
      <c r="B113" s="2" t="s">
        <v>116</v>
      </c>
      <c r="C113" s="2" t="s">
        <v>117</v>
      </c>
      <c r="D113" s="4" t="s">
        <v>41</v>
      </c>
      <c r="E113" s="234" t="s">
        <v>58</v>
      </c>
      <c r="F113" s="4"/>
      <c r="G113" s="32"/>
      <c r="H113" s="281"/>
      <c r="I113" s="119"/>
      <c r="J113" s="32"/>
      <c r="K113" s="32"/>
      <c r="L113" s="32"/>
    </row>
    <row r="114" spans="1:12" ht="27" customHeight="1">
      <c r="A114" s="114" t="s">
        <v>1059</v>
      </c>
      <c r="B114" s="8" t="s">
        <v>118</v>
      </c>
      <c r="C114" s="8" t="s">
        <v>119</v>
      </c>
      <c r="D114" s="6" t="s">
        <v>13</v>
      </c>
      <c r="E114" s="235" t="s">
        <v>59</v>
      </c>
      <c r="F114" s="6"/>
      <c r="G114" s="32"/>
      <c r="H114" s="281"/>
      <c r="I114" s="119"/>
      <c r="J114" s="32"/>
      <c r="K114" s="32"/>
      <c r="L114" s="32"/>
    </row>
    <row r="115" spans="1:12" ht="27" customHeight="1">
      <c r="A115" s="114" t="s">
        <v>1060</v>
      </c>
      <c r="B115" s="8" t="s">
        <v>120</v>
      </c>
      <c r="C115" s="8" t="s">
        <v>121</v>
      </c>
      <c r="D115" s="6" t="s">
        <v>13</v>
      </c>
      <c r="E115" s="235" t="s">
        <v>123</v>
      </c>
      <c r="F115" s="6"/>
      <c r="G115" s="32"/>
      <c r="H115" s="281"/>
      <c r="I115" s="119"/>
      <c r="J115" s="32"/>
      <c r="K115" s="32"/>
      <c r="L115" s="32"/>
    </row>
    <row r="116" spans="1:12" ht="27" customHeight="1">
      <c r="A116" s="114" t="s">
        <v>1061</v>
      </c>
      <c r="B116" s="8" t="s">
        <v>122</v>
      </c>
      <c r="C116" s="8" t="s">
        <v>121</v>
      </c>
      <c r="D116" s="6" t="s">
        <v>13</v>
      </c>
      <c r="E116" s="235" t="s">
        <v>123</v>
      </c>
      <c r="F116" s="6"/>
      <c r="G116" s="32"/>
      <c r="H116" s="281"/>
      <c r="I116" s="256"/>
      <c r="J116" s="54"/>
      <c r="K116" s="32"/>
      <c r="L116" s="32"/>
    </row>
    <row r="117" spans="1:12" ht="15" customHeight="1">
      <c r="A117" s="115"/>
      <c r="B117" s="136"/>
      <c r="C117" s="409"/>
      <c r="D117" s="120"/>
      <c r="E117" s="229"/>
      <c r="F117" s="81"/>
      <c r="G117" s="107"/>
      <c r="H117" s="307"/>
      <c r="I117" s="120"/>
      <c r="J117" s="262" t="s">
        <v>1380</v>
      </c>
      <c r="K117" s="60"/>
      <c r="L117" s="78"/>
    </row>
    <row r="118" spans="1:12" ht="15" customHeight="1">
      <c r="A118" s="113" t="s">
        <v>1994</v>
      </c>
      <c r="B118" s="306" t="s">
        <v>125</v>
      </c>
      <c r="C118" s="420"/>
      <c r="D118" s="162"/>
      <c r="E118" s="389"/>
      <c r="F118" s="163"/>
      <c r="G118" s="66"/>
      <c r="H118" s="282"/>
      <c r="I118" s="118"/>
      <c r="J118" s="66"/>
      <c r="K118" s="66"/>
      <c r="L118" s="66"/>
    </row>
    <row r="119" spans="1:12" ht="96.75" customHeight="1">
      <c r="A119" s="114" t="s">
        <v>1062</v>
      </c>
      <c r="B119" s="36" t="s">
        <v>993</v>
      </c>
      <c r="C119" s="35" t="s">
        <v>1457</v>
      </c>
      <c r="D119" s="13" t="s">
        <v>184</v>
      </c>
      <c r="E119" s="14">
        <v>6</v>
      </c>
      <c r="F119" s="14"/>
      <c r="G119" s="32"/>
      <c r="H119" s="281"/>
      <c r="I119" s="119"/>
      <c r="J119" s="32"/>
      <c r="K119" s="32"/>
      <c r="L119" s="32"/>
    </row>
    <row r="120" spans="1:12" ht="36.75" customHeight="1">
      <c r="A120" s="114" t="s">
        <v>1063</v>
      </c>
      <c r="B120" s="20" t="s">
        <v>1137</v>
      </c>
      <c r="C120" s="35" t="s">
        <v>1442</v>
      </c>
      <c r="D120" s="13" t="s">
        <v>184</v>
      </c>
      <c r="E120" s="14">
        <v>3</v>
      </c>
      <c r="F120" s="14"/>
      <c r="G120" s="32"/>
      <c r="H120" s="281"/>
      <c r="I120" s="119"/>
      <c r="J120" s="32"/>
      <c r="K120" s="32"/>
      <c r="L120" s="32"/>
    </row>
    <row r="121" spans="1:12" ht="147.75" customHeight="1">
      <c r="A121" s="114" t="s">
        <v>1064</v>
      </c>
      <c r="B121" s="20" t="s">
        <v>164</v>
      </c>
      <c r="C121" s="35" t="s">
        <v>165</v>
      </c>
      <c r="D121" s="13" t="s">
        <v>184</v>
      </c>
      <c r="E121" s="15">
        <v>9</v>
      </c>
      <c r="F121" s="15"/>
      <c r="G121" s="32"/>
      <c r="H121" s="281"/>
      <c r="I121" s="119"/>
      <c r="J121" s="32"/>
      <c r="K121" s="32"/>
      <c r="L121" s="32"/>
    </row>
    <row r="122" spans="1:12" ht="81" customHeight="1">
      <c r="A122" s="114" t="s">
        <v>1065</v>
      </c>
      <c r="B122" s="20" t="s">
        <v>166</v>
      </c>
      <c r="C122" s="35" t="s">
        <v>1458</v>
      </c>
      <c r="D122" s="13" t="s">
        <v>184</v>
      </c>
      <c r="E122" s="15">
        <v>6</v>
      </c>
      <c r="F122" s="15"/>
      <c r="G122" s="32"/>
      <c r="H122" s="281"/>
      <c r="I122" s="119"/>
      <c r="J122" s="32"/>
      <c r="K122" s="32"/>
      <c r="L122" s="32"/>
    </row>
    <row r="123" spans="1:12" ht="89.25">
      <c r="A123" s="114" t="s">
        <v>1066</v>
      </c>
      <c r="B123" s="20" t="s">
        <v>167</v>
      </c>
      <c r="C123" s="35" t="s">
        <v>168</v>
      </c>
      <c r="D123" s="13" t="s">
        <v>184</v>
      </c>
      <c r="E123" s="15">
        <v>12</v>
      </c>
      <c r="F123" s="15"/>
      <c r="G123" s="32"/>
      <c r="H123" s="281"/>
      <c r="I123" s="119"/>
      <c r="J123" s="32"/>
      <c r="K123" s="32"/>
      <c r="L123" s="32"/>
    </row>
    <row r="124" spans="1:12" ht="107.25" customHeight="1">
      <c r="A124" s="114" t="s">
        <v>1067</v>
      </c>
      <c r="B124" s="20" t="s">
        <v>1138</v>
      </c>
      <c r="C124" s="35" t="s">
        <v>1441</v>
      </c>
      <c r="D124" s="13" t="s">
        <v>184</v>
      </c>
      <c r="E124" s="14">
        <v>6</v>
      </c>
      <c r="F124" s="14"/>
      <c r="G124" s="32"/>
      <c r="H124" s="281"/>
      <c r="I124" s="119"/>
      <c r="J124" s="32"/>
      <c r="K124" s="32"/>
      <c r="L124" s="32"/>
    </row>
    <row r="125" spans="1:12" ht="84.75" customHeight="1">
      <c r="A125" s="114" t="s">
        <v>2068</v>
      </c>
      <c r="B125" s="20" t="s">
        <v>169</v>
      </c>
      <c r="C125" s="35" t="s">
        <v>170</v>
      </c>
      <c r="D125" s="13" t="s">
        <v>184</v>
      </c>
      <c r="E125" s="15">
        <v>120</v>
      </c>
      <c r="F125" s="15"/>
      <c r="G125" s="32"/>
      <c r="H125" s="281"/>
      <c r="I125" s="119"/>
      <c r="J125" s="32"/>
      <c r="K125" s="32"/>
      <c r="L125" s="32"/>
    </row>
    <row r="126" spans="1:12" ht="18" customHeight="1">
      <c r="A126" s="114" t="s">
        <v>2069</v>
      </c>
      <c r="B126" s="20" t="s">
        <v>171</v>
      </c>
      <c r="C126" s="35" t="s">
        <v>172</v>
      </c>
      <c r="D126" s="13" t="s">
        <v>184</v>
      </c>
      <c r="E126" s="15">
        <v>3</v>
      </c>
      <c r="F126" s="15"/>
      <c r="G126" s="32"/>
      <c r="H126" s="281"/>
      <c r="I126" s="119"/>
      <c r="J126" s="32"/>
      <c r="K126" s="32"/>
      <c r="L126" s="32"/>
    </row>
    <row r="127" spans="1:12" ht="100.5" customHeight="1">
      <c r="A127" s="114" t="s">
        <v>2070</v>
      </c>
      <c r="B127" s="20" t="s">
        <v>173</v>
      </c>
      <c r="C127" s="35" t="s">
        <v>1443</v>
      </c>
      <c r="D127" s="13" t="s">
        <v>184</v>
      </c>
      <c r="E127" s="15">
        <v>3</v>
      </c>
      <c r="F127" s="15"/>
      <c r="G127" s="32"/>
      <c r="H127" s="281"/>
      <c r="I127" s="119"/>
      <c r="J127" s="32"/>
      <c r="K127" s="32"/>
      <c r="L127" s="32"/>
    </row>
    <row r="128" spans="1:12" ht="89.25">
      <c r="A128" s="114" t="s">
        <v>2071</v>
      </c>
      <c r="B128" s="20" t="s">
        <v>174</v>
      </c>
      <c r="C128" s="35" t="s">
        <v>175</v>
      </c>
      <c r="D128" s="13" t="s">
        <v>184</v>
      </c>
      <c r="E128" s="15">
        <v>12</v>
      </c>
      <c r="F128" s="15"/>
      <c r="G128" s="32"/>
      <c r="H128" s="281"/>
      <c r="I128" s="119"/>
      <c r="J128" s="32"/>
      <c r="K128" s="32"/>
      <c r="L128" s="32"/>
    </row>
    <row r="129" spans="1:12" ht="31.5" customHeight="1">
      <c r="A129" s="114" t="s">
        <v>2072</v>
      </c>
      <c r="B129" s="20" t="s">
        <v>176</v>
      </c>
      <c r="C129" s="35" t="s">
        <v>177</v>
      </c>
      <c r="D129" s="13" t="s">
        <v>184</v>
      </c>
      <c r="E129" s="15">
        <v>12</v>
      </c>
      <c r="F129" s="15"/>
      <c r="G129" s="32"/>
      <c r="H129" s="281"/>
      <c r="I129" s="119"/>
      <c r="J129" s="32"/>
      <c r="K129" s="32"/>
      <c r="L129" s="32"/>
    </row>
    <row r="130" spans="1:12" ht="31.5" customHeight="1">
      <c r="A130" s="114" t="s">
        <v>2073</v>
      </c>
      <c r="B130" s="20" t="s">
        <v>178</v>
      </c>
      <c r="C130" s="35" t="s">
        <v>179</v>
      </c>
      <c r="D130" s="13" t="s">
        <v>184</v>
      </c>
      <c r="E130" s="14">
        <v>24</v>
      </c>
      <c r="F130" s="14"/>
      <c r="G130" s="32"/>
      <c r="H130" s="281"/>
      <c r="I130" s="119"/>
      <c r="J130" s="32"/>
      <c r="K130" s="32"/>
      <c r="L130" s="32"/>
    </row>
    <row r="131" spans="1:12" ht="78.75" customHeight="1">
      <c r="A131" s="114" t="s">
        <v>2074</v>
      </c>
      <c r="B131" s="20" t="s">
        <v>180</v>
      </c>
      <c r="C131" s="35" t="s">
        <v>181</v>
      </c>
      <c r="D131" s="13" t="s">
        <v>184</v>
      </c>
      <c r="E131" s="15">
        <v>30</v>
      </c>
      <c r="F131" s="15"/>
      <c r="G131" s="32"/>
      <c r="H131" s="281"/>
      <c r="I131" s="119"/>
      <c r="J131" s="32"/>
      <c r="K131" s="32"/>
      <c r="L131" s="32"/>
    </row>
    <row r="132" spans="1:12" ht="66.75" customHeight="1">
      <c r="A132" s="114" t="s">
        <v>2075</v>
      </c>
      <c r="B132" s="20" t="s">
        <v>182</v>
      </c>
      <c r="C132" s="35" t="s">
        <v>183</v>
      </c>
      <c r="D132" s="13" t="s">
        <v>184</v>
      </c>
      <c r="E132" s="15">
        <v>6</v>
      </c>
      <c r="F132" s="15"/>
      <c r="G132" s="32"/>
      <c r="H132" s="281"/>
      <c r="I132" s="119"/>
      <c r="J132" s="32"/>
      <c r="K132" s="32"/>
      <c r="L132" s="32"/>
    </row>
    <row r="133" spans="1:12" ht="15" customHeight="1">
      <c r="A133" s="115"/>
      <c r="B133" s="136"/>
      <c r="C133" s="409"/>
      <c r="D133" s="120"/>
      <c r="E133" s="229"/>
      <c r="F133" s="81"/>
      <c r="G133" s="107"/>
      <c r="H133" s="307"/>
      <c r="I133" s="307"/>
      <c r="J133" s="262" t="s">
        <v>1381</v>
      </c>
      <c r="K133" s="60"/>
      <c r="L133" s="78"/>
    </row>
    <row r="134" spans="1:12" ht="15.75" customHeight="1">
      <c r="A134" s="113" t="s">
        <v>1995</v>
      </c>
      <c r="B134" s="93" t="s">
        <v>185</v>
      </c>
      <c r="C134" s="421"/>
      <c r="D134" s="118"/>
      <c r="E134" s="223"/>
      <c r="F134" s="67"/>
      <c r="G134" s="66"/>
      <c r="H134" s="282"/>
      <c r="I134" s="118"/>
      <c r="J134" s="66"/>
      <c r="K134" s="66"/>
      <c r="L134" s="66"/>
    </row>
    <row r="135" spans="1:12" ht="76.5">
      <c r="A135" s="114" t="s">
        <v>1068</v>
      </c>
      <c r="B135" s="21" t="s">
        <v>186</v>
      </c>
      <c r="C135" s="35" t="s">
        <v>189</v>
      </c>
      <c r="D135" s="119" t="s">
        <v>184</v>
      </c>
      <c r="E135" s="231">
        <v>3</v>
      </c>
      <c r="F135" s="51"/>
      <c r="G135" s="32"/>
      <c r="H135" s="281"/>
      <c r="I135" s="119"/>
      <c r="J135" s="32"/>
      <c r="K135" s="32"/>
      <c r="L135" s="32"/>
    </row>
    <row r="136" spans="1:12" ht="43.5" customHeight="1">
      <c r="A136" s="114" t="s">
        <v>1069</v>
      </c>
      <c r="B136" s="21" t="s">
        <v>187</v>
      </c>
      <c r="C136" s="35" t="s">
        <v>188</v>
      </c>
      <c r="D136" s="119" t="s">
        <v>184</v>
      </c>
      <c r="E136" s="231">
        <v>3</v>
      </c>
      <c r="F136" s="51"/>
      <c r="G136" s="32"/>
      <c r="H136" s="281"/>
      <c r="I136" s="119"/>
      <c r="J136" s="32"/>
      <c r="K136" s="32"/>
      <c r="L136" s="32"/>
    </row>
    <row r="137" spans="1:12" ht="15" customHeight="1">
      <c r="A137" s="115"/>
      <c r="B137" s="136"/>
      <c r="C137" s="409"/>
      <c r="D137" s="120"/>
      <c r="E137" s="229"/>
      <c r="F137" s="81"/>
      <c r="G137" s="107"/>
      <c r="H137" s="307"/>
      <c r="I137" s="120"/>
      <c r="J137" s="262" t="s">
        <v>1382</v>
      </c>
      <c r="K137" s="60"/>
      <c r="L137" s="78"/>
    </row>
    <row r="138" spans="1:12" ht="15" customHeight="1">
      <c r="A138" s="113" t="s">
        <v>1996</v>
      </c>
      <c r="B138" s="93" t="s">
        <v>190</v>
      </c>
      <c r="C138" s="422"/>
      <c r="D138" s="118"/>
      <c r="E138" s="223"/>
      <c r="F138" s="67"/>
      <c r="G138" s="66"/>
      <c r="H138" s="282"/>
      <c r="I138" s="118"/>
      <c r="J138" s="66"/>
      <c r="K138" s="66"/>
      <c r="L138" s="66"/>
    </row>
    <row r="139" spans="1:12" ht="57.75" customHeight="1">
      <c r="A139" s="114" t="s">
        <v>1070</v>
      </c>
      <c r="B139" s="21" t="s">
        <v>2521</v>
      </c>
      <c r="C139" s="35" t="s">
        <v>191</v>
      </c>
      <c r="D139" s="119" t="s">
        <v>184</v>
      </c>
      <c r="E139" s="15">
        <v>12</v>
      </c>
      <c r="F139" s="15"/>
      <c r="G139" s="32"/>
      <c r="H139" s="281"/>
      <c r="I139" s="119"/>
      <c r="J139" s="32"/>
      <c r="K139" s="32"/>
      <c r="L139" s="32"/>
    </row>
    <row r="140" spans="1:12" ht="72" customHeight="1">
      <c r="A140" s="114" t="s">
        <v>1071</v>
      </c>
      <c r="B140" s="21" t="s">
        <v>1898</v>
      </c>
      <c r="C140" s="35" t="s">
        <v>1895</v>
      </c>
      <c r="D140" s="119" t="s">
        <v>184</v>
      </c>
      <c r="E140" s="15">
        <v>18</v>
      </c>
      <c r="F140" s="16"/>
      <c r="G140" s="32"/>
      <c r="H140" s="281"/>
      <c r="I140" s="119"/>
      <c r="J140" s="32"/>
      <c r="K140" s="32"/>
      <c r="L140" s="32"/>
    </row>
    <row r="141" spans="1:12" ht="72" customHeight="1">
      <c r="A141" s="114" t="s">
        <v>2076</v>
      </c>
      <c r="B141" s="20" t="s">
        <v>1897</v>
      </c>
      <c r="C141" s="35" t="s">
        <v>1896</v>
      </c>
      <c r="D141" s="397" t="s">
        <v>184</v>
      </c>
      <c r="E141" s="16">
        <v>18</v>
      </c>
      <c r="F141" s="16"/>
      <c r="G141" s="32"/>
      <c r="H141" s="281"/>
      <c r="I141" s="119"/>
      <c r="J141" s="32"/>
      <c r="K141" s="32"/>
      <c r="L141" s="32"/>
    </row>
    <row r="142" spans="1:12" ht="72" customHeight="1">
      <c r="A142" s="114" t="s">
        <v>2077</v>
      </c>
      <c r="B142" s="332" t="s">
        <v>192</v>
      </c>
      <c r="C142" s="423" t="s">
        <v>193</v>
      </c>
      <c r="D142" s="331" t="s">
        <v>184</v>
      </c>
      <c r="E142" s="333">
        <v>9</v>
      </c>
      <c r="F142" s="16"/>
      <c r="G142" s="32"/>
      <c r="H142" s="281"/>
      <c r="I142" s="119"/>
      <c r="J142" s="32"/>
      <c r="K142" s="32"/>
      <c r="L142" s="32"/>
    </row>
    <row r="143" spans="1:12" ht="45" customHeight="1">
      <c r="A143" s="114" t="s">
        <v>2078</v>
      </c>
      <c r="B143" s="29" t="s">
        <v>194</v>
      </c>
      <c r="C143" s="35" t="s">
        <v>1899</v>
      </c>
      <c r="D143" s="119" t="s">
        <v>184</v>
      </c>
      <c r="E143" s="15">
        <v>24</v>
      </c>
      <c r="F143" s="16"/>
      <c r="G143" s="32"/>
      <c r="H143" s="281"/>
      <c r="I143" s="119"/>
      <c r="J143" s="32"/>
      <c r="K143" s="32"/>
      <c r="L143" s="32"/>
    </row>
    <row r="144" spans="1:12" ht="34.5" customHeight="1">
      <c r="A144" s="114" t="s">
        <v>2079</v>
      </c>
      <c r="B144" s="29" t="s">
        <v>195</v>
      </c>
      <c r="C144" s="35" t="s">
        <v>1900</v>
      </c>
      <c r="D144" s="119" t="s">
        <v>184</v>
      </c>
      <c r="E144" s="15">
        <v>24</v>
      </c>
      <c r="F144" s="16"/>
      <c r="G144" s="32"/>
      <c r="H144" s="281"/>
      <c r="I144" s="119"/>
      <c r="J144" s="32"/>
      <c r="K144" s="32"/>
      <c r="L144" s="32"/>
    </row>
    <row r="145" spans="1:12" ht="15" customHeight="1">
      <c r="A145" s="115"/>
      <c r="B145" s="136"/>
      <c r="C145" s="409"/>
      <c r="D145" s="120"/>
      <c r="E145" s="229"/>
      <c r="F145" s="81"/>
      <c r="G145" s="107"/>
      <c r="H145" s="307"/>
      <c r="I145" s="120"/>
      <c r="J145" s="262" t="s">
        <v>1383</v>
      </c>
      <c r="K145" s="60"/>
      <c r="L145" s="78"/>
    </row>
    <row r="146" spans="1:12" ht="13.5" customHeight="1">
      <c r="A146" s="113" t="s">
        <v>1997</v>
      </c>
      <c r="B146" s="93" t="s">
        <v>1006</v>
      </c>
      <c r="C146" s="424"/>
      <c r="D146" s="118"/>
      <c r="E146" s="223"/>
      <c r="F146" s="67"/>
      <c r="G146" s="66"/>
      <c r="H146" s="282"/>
      <c r="I146" s="118"/>
      <c r="J146" s="66"/>
      <c r="K146" s="66"/>
      <c r="L146" s="66"/>
    </row>
    <row r="147" spans="1:12" ht="35.25" customHeight="1">
      <c r="A147" s="114" t="s">
        <v>1072</v>
      </c>
      <c r="B147" s="29" t="s">
        <v>196</v>
      </c>
      <c r="C147" s="35" t="s">
        <v>197</v>
      </c>
      <c r="D147" s="119" t="s">
        <v>184</v>
      </c>
      <c r="E147" s="15">
        <v>9</v>
      </c>
      <c r="F147" s="15"/>
      <c r="G147" s="32"/>
      <c r="H147" s="281"/>
      <c r="I147" s="119"/>
      <c r="J147" s="32"/>
      <c r="K147" s="32"/>
      <c r="L147" s="32"/>
    </row>
    <row r="148" spans="1:12" ht="35.25" customHeight="1">
      <c r="A148" s="114" t="s">
        <v>1073</v>
      </c>
      <c r="B148" s="21" t="s">
        <v>198</v>
      </c>
      <c r="C148" s="35" t="s">
        <v>199</v>
      </c>
      <c r="D148" s="119" t="s">
        <v>184</v>
      </c>
      <c r="E148" s="15">
        <v>3</v>
      </c>
      <c r="F148" s="15"/>
      <c r="G148" s="32"/>
      <c r="H148" s="281"/>
      <c r="I148" s="119"/>
      <c r="J148" s="32"/>
      <c r="K148" s="32"/>
      <c r="L148" s="32"/>
    </row>
    <row r="149" spans="1:12" ht="35.25" customHeight="1">
      <c r="A149" s="114" t="s">
        <v>1074</v>
      </c>
      <c r="B149" s="21" t="s">
        <v>200</v>
      </c>
      <c r="C149" s="35" t="s">
        <v>201</v>
      </c>
      <c r="D149" s="119" t="s">
        <v>184</v>
      </c>
      <c r="E149" s="14">
        <v>3</v>
      </c>
      <c r="F149" s="14"/>
      <c r="G149" s="32"/>
      <c r="H149" s="281"/>
      <c r="I149" s="119"/>
      <c r="J149" s="32"/>
      <c r="K149" s="32"/>
      <c r="L149" s="32"/>
    </row>
    <row r="150" spans="1:12" ht="35.25" customHeight="1">
      <c r="A150" s="114" t="s">
        <v>1075</v>
      </c>
      <c r="B150" s="21" t="s">
        <v>202</v>
      </c>
      <c r="C150" s="35" t="s">
        <v>203</v>
      </c>
      <c r="D150" s="119" t="s">
        <v>184</v>
      </c>
      <c r="E150" s="15">
        <v>36</v>
      </c>
      <c r="F150" s="15"/>
      <c r="G150" s="32"/>
      <c r="H150" s="281"/>
      <c r="I150" s="119"/>
      <c r="J150" s="32"/>
      <c r="K150" s="32"/>
      <c r="L150" s="32"/>
    </row>
    <row r="151" spans="1:12" ht="35.25" customHeight="1">
      <c r="A151" s="114" t="s">
        <v>1076</v>
      </c>
      <c r="B151" s="21" t="s">
        <v>204</v>
      </c>
      <c r="C151" s="35" t="s">
        <v>205</v>
      </c>
      <c r="D151" s="119" t="s">
        <v>184</v>
      </c>
      <c r="E151" s="15">
        <v>24</v>
      </c>
      <c r="F151" s="15"/>
      <c r="G151" s="32"/>
      <c r="H151" s="281"/>
      <c r="I151" s="119"/>
      <c r="J151" s="32"/>
      <c r="K151" s="32"/>
      <c r="L151" s="32"/>
    </row>
    <row r="152" spans="1:12" ht="35.25" customHeight="1">
      <c r="A152" s="114" t="s">
        <v>2080</v>
      </c>
      <c r="B152" s="21" t="s">
        <v>206</v>
      </c>
      <c r="C152" s="35" t="s">
        <v>207</v>
      </c>
      <c r="D152" s="119" t="s">
        <v>184</v>
      </c>
      <c r="E152" s="14">
        <v>3</v>
      </c>
      <c r="F152" s="13"/>
      <c r="G152" s="32"/>
      <c r="H152" s="281"/>
      <c r="I152" s="119"/>
      <c r="J152" s="32"/>
      <c r="K152" s="32"/>
      <c r="L152" s="32"/>
    </row>
    <row r="153" spans="1:12" ht="35.25" customHeight="1">
      <c r="A153" s="114" t="s">
        <v>2081</v>
      </c>
      <c r="B153" s="21" t="s">
        <v>208</v>
      </c>
      <c r="C153" s="35" t="s">
        <v>209</v>
      </c>
      <c r="D153" s="119" t="s">
        <v>184</v>
      </c>
      <c r="E153" s="14">
        <v>15</v>
      </c>
      <c r="F153" s="13"/>
      <c r="G153" s="32"/>
      <c r="H153" s="281"/>
      <c r="I153" s="119"/>
      <c r="J153" s="32"/>
      <c r="K153" s="32"/>
      <c r="L153" s="32"/>
    </row>
    <row r="154" spans="1:12" ht="35.25" customHeight="1">
      <c r="A154" s="114" t="s">
        <v>2082</v>
      </c>
      <c r="B154" s="21" t="s">
        <v>210</v>
      </c>
      <c r="C154" s="35" t="s">
        <v>211</v>
      </c>
      <c r="D154" s="119" t="s">
        <v>184</v>
      </c>
      <c r="E154" s="14">
        <v>24</v>
      </c>
      <c r="F154" s="13"/>
      <c r="G154" s="32"/>
      <c r="H154" s="281"/>
      <c r="I154" s="119"/>
      <c r="J154" s="32"/>
      <c r="K154" s="32"/>
      <c r="L154" s="32"/>
    </row>
    <row r="155" spans="1:12" ht="35.25" customHeight="1">
      <c r="A155" s="114" t="s">
        <v>2083</v>
      </c>
      <c r="B155" s="21" t="s">
        <v>212</v>
      </c>
      <c r="C155" s="35" t="s">
        <v>213</v>
      </c>
      <c r="D155" s="119" t="s">
        <v>184</v>
      </c>
      <c r="E155" s="15">
        <v>18</v>
      </c>
      <c r="F155" s="15"/>
      <c r="G155" s="32"/>
      <c r="H155" s="281"/>
      <c r="I155" s="119"/>
      <c r="J155" s="32"/>
      <c r="K155" s="32"/>
      <c r="L155" s="32"/>
    </row>
    <row r="156" spans="1:12" ht="35.25" customHeight="1">
      <c r="A156" s="114" t="s">
        <v>2084</v>
      </c>
      <c r="B156" s="21" t="s">
        <v>214</v>
      </c>
      <c r="C156" s="35" t="s">
        <v>215</v>
      </c>
      <c r="D156" s="119" t="s">
        <v>184</v>
      </c>
      <c r="E156" s="14">
        <v>9</v>
      </c>
      <c r="F156" s="14"/>
      <c r="G156" s="32"/>
      <c r="H156" s="281"/>
      <c r="I156" s="119"/>
      <c r="J156" s="32"/>
      <c r="K156" s="32"/>
      <c r="L156" s="32"/>
    </row>
    <row r="157" spans="1:12" ht="35.25" customHeight="1">
      <c r="A157" s="114" t="s">
        <v>2085</v>
      </c>
      <c r="B157" s="21" t="s">
        <v>216</v>
      </c>
      <c r="C157" s="35" t="s">
        <v>217</v>
      </c>
      <c r="D157" s="119" t="s">
        <v>184</v>
      </c>
      <c r="E157" s="14">
        <v>9</v>
      </c>
      <c r="F157" s="14"/>
      <c r="G157" s="32"/>
      <c r="H157" s="281"/>
      <c r="I157" s="119"/>
      <c r="J157" s="32"/>
      <c r="K157" s="32"/>
      <c r="L157" s="32"/>
    </row>
    <row r="158" spans="1:12" ht="35.25" customHeight="1">
      <c r="A158" s="114" t="s">
        <v>2086</v>
      </c>
      <c r="B158" s="21" t="s">
        <v>218</v>
      </c>
      <c r="C158" s="35" t="s">
        <v>219</v>
      </c>
      <c r="D158" s="119" t="s">
        <v>184</v>
      </c>
      <c r="E158" s="14">
        <v>9</v>
      </c>
      <c r="F158" s="14"/>
      <c r="G158" s="32"/>
      <c r="H158" s="281"/>
      <c r="I158" s="119"/>
      <c r="J158" s="32"/>
      <c r="K158" s="32"/>
      <c r="L158" s="32"/>
    </row>
    <row r="159" spans="1:12" ht="35.25" customHeight="1">
      <c r="A159" s="114" t="s">
        <v>2087</v>
      </c>
      <c r="B159" s="21" t="s">
        <v>220</v>
      </c>
      <c r="C159" s="35" t="s">
        <v>221</v>
      </c>
      <c r="D159" s="119" t="s">
        <v>184</v>
      </c>
      <c r="E159" s="14">
        <v>24</v>
      </c>
      <c r="F159" s="13"/>
      <c r="G159" s="32"/>
      <c r="H159" s="281"/>
      <c r="I159" s="119"/>
      <c r="J159" s="32"/>
      <c r="K159" s="32"/>
      <c r="L159" s="32"/>
    </row>
    <row r="160" spans="1:12" ht="15" customHeight="1">
      <c r="A160" s="115"/>
      <c r="B160" s="136"/>
      <c r="C160" s="409"/>
      <c r="D160" s="120"/>
      <c r="E160" s="229"/>
      <c r="F160" s="81"/>
      <c r="G160" s="107"/>
      <c r="H160" s="307"/>
      <c r="I160" s="120"/>
      <c r="J160" s="262" t="s">
        <v>1384</v>
      </c>
      <c r="K160" s="60"/>
      <c r="L160" s="78"/>
    </row>
    <row r="161" spans="1:12" ht="15" customHeight="1">
      <c r="A161" s="113" t="s">
        <v>1998</v>
      </c>
      <c r="B161" s="93" t="s">
        <v>222</v>
      </c>
      <c r="C161" s="425"/>
      <c r="D161" s="121"/>
      <c r="E161" s="223"/>
      <c r="F161" s="76"/>
      <c r="G161" s="75"/>
      <c r="H161" s="283"/>
      <c r="I161" s="121"/>
      <c r="J161" s="75"/>
      <c r="K161" s="75"/>
      <c r="L161" s="75"/>
    </row>
    <row r="162" spans="1:12" ht="96" customHeight="1">
      <c r="A162" s="114" t="s">
        <v>1077</v>
      </c>
      <c r="B162" s="21" t="s">
        <v>223</v>
      </c>
      <c r="C162" s="35" t="s">
        <v>224</v>
      </c>
      <c r="D162" s="119" t="s">
        <v>184</v>
      </c>
      <c r="E162" s="14">
        <v>12</v>
      </c>
      <c r="F162" s="14"/>
      <c r="G162" s="32"/>
      <c r="H162" s="281"/>
      <c r="I162" s="119"/>
      <c r="J162" s="32"/>
      <c r="K162" s="32"/>
      <c r="L162" s="32"/>
    </row>
    <row r="163" spans="1:12" ht="93.75" customHeight="1">
      <c r="A163" s="114" t="s">
        <v>1078</v>
      </c>
      <c r="B163" s="21" t="s">
        <v>225</v>
      </c>
      <c r="C163" s="35" t="s">
        <v>226</v>
      </c>
      <c r="D163" s="119" t="s">
        <v>41</v>
      </c>
      <c r="E163" s="14">
        <v>12</v>
      </c>
      <c r="F163" s="14"/>
      <c r="G163" s="32"/>
      <c r="H163" s="281"/>
      <c r="I163" s="119"/>
      <c r="J163" s="32"/>
      <c r="K163" s="32"/>
      <c r="L163" s="32"/>
    </row>
    <row r="164" spans="1:12" ht="85.5" customHeight="1">
      <c r="A164" s="114" t="s">
        <v>1079</v>
      </c>
      <c r="B164" s="21" t="s">
        <v>227</v>
      </c>
      <c r="C164" s="35" t="s">
        <v>228</v>
      </c>
      <c r="D164" s="119" t="s">
        <v>41</v>
      </c>
      <c r="E164" s="14">
        <v>36</v>
      </c>
      <c r="F164" s="13"/>
      <c r="G164" s="32"/>
      <c r="H164" s="281"/>
      <c r="I164" s="119"/>
      <c r="J164" s="32"/>
      <c r="K164" s="32"/>
      <c r="L164" s="32"/>
    </row>
    <row r="165" spans="1:12" ht="34.5" customHeight="1">
      <c r="A165" s="114" t="s">
        <v>1080</v>
      </c>
      <c r="B165" s="29" t="s">
        <v>229</v>
      </c>
      <c r="C165" s="35" t="s">
        <v>230</v>
      </c>
      <c r="D165" s="119" t="s">
        <v>41</v>
      </c>
      <c r="E165" s="14">
        <v>12</v>
      </c>
      <c r="F165" s="13"/>
      <c r="G165" s="32"/>
      <c r="H165" s="281"/>
      <c r="I165" s="119"/>
      <c r="J165" s="32"/>
      <c r="K165" s="32"/>
      <c r="L165" s="32"/>
    </row>
    <row r="166" spans="1:12" ht="15" customHeight="1">
      <c r="A166" s="115"/>
      <c r="B166" s="136"/>
      <c r="C166" s="409"/>
      <c r="D166" s="120"/>
      <c r="E166" s="229"/>
      <c r="F166" s="81"/>
      <c r="G166" s="107"/>
      <c r="H166" s="307"/>
      <c r="I166" s="120"/>
      <c r="J166" s="262" t="s">
        <v>1385</v>
      </c>
      <c r="K166" s="60"/>
      <c r="L166" s="78"/>
    </row>
    <row r="167" spans="1:12" ht="15" customHeight="1">
      <c r="A167" s="113" t="s">
        <v>1999</v>
      </c>
      <c r="B167" s="93" t="s">
        <v>231</v>
      </c>
      <c r="C167" s="426"/>
      <c r="D167" s="118"/>
      <c r="E167" s="223"/>
      <c r="F167" s="67"/>
      <c r="G167" s="66"/>
      <c r="H167" s="282"/>
      <c r="I167" s="118"/>
      <c r="J167" s="66"/>
      <c r="K167" s="66"/>
      <c r="L167" s="66"/>
    </row>
    <row r="168" spans="1:12" ht="55.5" customHeight="1">
      <c r="A168" s="114" t="s">
        <v>1081</v>
      </c>
      <c r="B168" s="21" t="s">
        <v>232</v>
      </c>
      <c r="C168" s="35" t="s">
        <v>233</v>
      </c>
      <c r="D168" s="13" t="s">
        <v>184</v>
      </c>
      <c r="E168" s="15">
        <v>3</v>
      </c>
      <c r="F168" s="15"/>
      <c r="G168" s="32"/>
      <c r="H168" s="281"/>
      <c r="I168" s="119"/>
      <c r="J168" s="32"/>
      <c r="K168" s="32"/>
      <c r="L168" s="32"/>
    </row>
    <row r="169" spans="1:12" ht="55.5" customHeight="1">
      <c r="A169" s="114" t="s">
        <v>1082</v>
      </c>
      <c r="B169" s="21" t="s">
        <v>234</v>
      </c>
      <c r="C169" s="35" t="s">
        <v>235</v>
      </c>
      <c r="D169" s="13" t="s">
        <v>13</v>
      </c>
      <c r="E169" s="15">
        <v>12</v>
      </c>
      <c r="F169" s="15"/>
      <c r="G169" s="32"/>
      <c r="H169" s="281"/>
      <c r="I169" s="119"/>
      <c r="J169" s="32"/>
      <c r="K169" s="32"/>
      <c r="L169" s="32"/>
    </row>
    <row r="170" spans="1:12" ht="55.5" customHeight="1">
      <c r="A170" s="114" t="s">
        <v>1083</v>
      </c>
      <c r="B170" s="21" t="s">
        <v>236</v>
      </c>
      <c r="C170" s="35" t="s">
        <v>237</v>
      </c>
      <c r="D170" s="13" t="s">
        <v>184</v>
      </c>
      <c r="E170" s="15">
        <v>6</v>
      </c>
      <c r="F170" s="15"/>
      <c r="G170" s="32"/>
      <c r="H170" s="281"/>
      <c r="I170" s="119"/>
      <c r="J170" s="32"/>
      <c r="K170" s="32"/>
      <c r="L170" s="32"/>
    </row>
    <row r="171" spans="1:12" ht="55.5" customHeight="1">
      <c r="A171" s="114" t="s">
        <v>1084</v>
      </c>
      <c r="B171" s="21" t="s">
        <v>238</v>
      </c>
      <c r="C171" s="35" t="s">
        <v>239</v>
      </c>
      <c r="D171" s="13" t="s">
        <v>184</v>
      </c>
      <c r="E171" s="15">
        <v>3</v>
      </c>
      <c r="F171" s="15"/>
      <c r="G171" s="32"/>
      <c r="H171" s="281"/>
      <c r="I171" s="119"/>
      <c r="J171" s="32"/>
      <c r="K171" s="32"/>
      <c r="L171" s="32"/>
    </row>
    <row r="172" spans="1:12" ht="55.5" customHeight="1">
      <c r="A172" s="114" t="s">
        <v>2088</v>
      </c>
      <c r="B172" s="21" t="s">
        <v>240</v>
      </c>
      <c r="C172" s="35" t="s">
        <v>241</v>
      </c>
      <c r="D172" s="13" t="s">
        <v>184</v>
      </c>
      <c r="E172" s="15">
        <v>3</v>
      </c>
      <c r="F172" s="15"/>
      <c r="G172" s="32"/>
      <c r="H172" s="281"/>
      <c r="I172" s="119"/>
      <c r="J172" s="32"/>
      <c r="K172" s="32"/>
      <c r="L172" s="32"/>
    </row>
    <row r="173" spans="1:12" ht="55.5" customHeight="1">
      <c r="A173" s="114" t="s">
        <v>2089</v>
      </c>
      <c r="B173" s="21" t="s">
        <v>242</v>
      </c>
      <c r="C173" s="427" t="s">
        <v>243</v>
      </c>
      <c r="D173" s="13" t="s">
        <v>41</v>
      </c>
      <c r="E173" s="15">
        <v>6</v>
      </c>
      <c r="F173" s="15"/>
      <c r="G173" s="32"/>
      <c r="H173" s="281"/>
      <c r="I173" s="119"/>
      <c r="J173" s="32"/>
      <c r="K173" s="32"/>
      <c r="L173" s="32"/>
    </row>
    <row r="174" spans="1:12" ht="55.5" customHeight="1">
      <c r="A174" s="114" t="s">
        <v>2090</v>
      </c>
      <c r="B174" s="21" t="s">
        <v>244</v>
      </c>
      <c r="C174" s="35" t="s">
        <v>245</v>
      </c>
      <c r="D174" s="13" t="s">
        <v>13</v>
      </c>
      <c r="E174" s="14">
        <v>3</v>
      </c>
      <c r="F174" s="13"/>
      <c r="G174" s="32"/>
      <c r="H174" s="281"/>
      <c r="I174" s="119"/>
      <c r="J174" s="32"/>
      <c r="K174" s="32"/>
      <c r="L174" s="32"/>
    </row>
    <row r="175" spans="1:12" ht="15" customHeight="1">
      <c r="A175" s="115"/>
      <c r="B175" s="136"/>
      <c r="C175" s="409"/>
      <c r="D175" s="120"/>
      <c r="E175" s="229"/>
      <c r="F175" s="81"/>
      <c r="G175" s="107"/>
      <c r="H175" s="307"/>
      <c r="I175" s="120"/>
      <c r="J175" s="262" t="s">
        <v>1386</v>
      </c>
      <c r="K175" s="60"/>
      <c r="L175" s="78"/>
    </row>
    <row r="176" spans="1:12" ht="15" customHeight="1">
      <c r="A176" s="113" t="s">
        <v>2000</v>
      </c>
      <c r="B176" s="93" t="s">
        <v>246</v>
      </c>
      <c r="C176" s="424"/>
      <c r="D176" s="118"/>
      <c r="E176" s="223"/>
      <c r="F176" s="67"/>
      <c r="G176" s="66"/>
      <c r="H176" s="282"/>
      <c r="I176" s="118"/>
      <c r="J176" s="66"/>
      <c r="K176" s="66"/>
      <c r="L176" s="66"/>
    </row>
    <row r="177" spans="1:12" ht="72" customHeight="1">
      <c r="A177" s="114" t="s">
        <v>1085</v>
      </c>
      <c r="B177" s="21" t="s">
        <v>247</v>
      </c>
      <c r="C177" s="35" t="s">
        <v>248</v>
      </c>
      <c r="D177" s="119" t="s">
        <v>184</v>
      </c>
      <c r="E177" s="15">
        <v>6</v>
      </c>
      <c r="F177" s="15"/>
      <c r="G177" s="32"/>
      <c r="H177" s="281"/>
      <c r="I177" s="119"/>
      <c r="J177" s="32"/>
      <c r="K177" s="32"/>
      <c r="L177" s="32"/>
    </row>
    <row r="178" spans="1:12" ht="72" customHeight="1">
      <c r="A178" s="114" t="s">
        <v>1086</v>
      </c>
      <c r="B178" s="21" t="s">
        <v>249</v>
      </c>
      <c r="C178" s="35" t="s">
        <v>250</v>
      </c>
      <c r="D178" s="119" t="s">
        <v>184</v>
      </c>
      <c r="E178" s="14">
        <v>3</v>
      </c>
      <c r="F178" s="14"/>
      <c r="G178" s="32"/>
      <c r="H178" s="281"/>
      <c r="I178" s="119"/>
      <c r="J178" s="32"/>
      <c r="K178" s="32"/>
      <c r="L178" s="32"/>
    </row>
    <row r="179" spans="1:12" ht="72" customHeight="1">
      <c r="A179" s="114" t="s">
        <v>1087</v>
      </c>
      <c r="B179" s="21" t="s">
        <v>251</v>
      </c>
      <c r="C179" s="35" t="s">
        <v>252</v>
      </c>
      <c r="D179" s="119" t="s">
        <v>184</v>
      </c>
      <c r="E179" s="15">
        <v>6</v>
      </c>
      <c r="F179" s="15"/>
      <c r="G179" s="32"/>
      <c r="H179" s="281"/>
      <c r="I179" s="119"/>
      <c r="J179" s="32"/>
      <c r="K179" s="32"/>
      <c r="L179" s="32"/>
    </row>
    <row r="180" spans="1:12" ht="72" customHeight="1">
      <c r="A180" s="114" t="s">
        <v>1088</v>
      </c>
      <c r="B180" s="21" t="s">
        <v>253</v>
      </c>
      <c r="C180" s="35" t="s">
        <v>254</v>
      </c>
      <c r="D180" s="119" t="s">
        <v>184</v>
      </c>
      <c r="E180" s="15">
        <v>3</v>
      </c>
      <c r="F180" s="15"/>
      <c r="G180" s="32"/>
      <c r="H180" s="281"/>
      <c r="I180" s="119"/>
      <c r="J180" s="32"/>
      <c r="K180" s="32"/>
      <c r="L180" s="32"/>
    </row>
    <row r="181" spans="1:12" ht="72" customHeight="1">
      <c r="A181" s="114" t="s">
        <v>1089</v>
      </c>
      <c r="B181" s="21" t="s">
        <v>255</v>
      </c>
      <c r="C181" s="35" t="s">
        <v>256</v>
      </c>
      <c r="D181" s="119" t="s">
        <v>184</v>
      </c>
      <c r="E181" s="15">
        <v>3</v>
      </c>
      <c r="F181" s="15"/>
      <c r="G181" s="32"/>
      <c r="H181" s="281"/>
      <c r="I181" s="119"/>
      <c r="J181" s="32"/>
      <c r="K181" s="32"/>
      <c r="L181" s="32"/>
    </row>
    <row r="182" spans="1:12" ht="72" customHeight="1">
      <c r="A182" s="114" t="s">
        <v>1090</v>
      </c>
      <c r="B182" s="21" t="s">
        <v>257</v>
      </c>
      <c r="C182" s="35" t="s">
        <v>258</v>
      </c>
      <c r="D182" s="119" t="s">
        <v>184</v>
      </c>
      <c r="E182" s="15">
        <v>3</v>
      </c>
      <c r="F182" s="15"/>
      <c r="G182" s="32"/>
      <c r="H182" s="281"/>
      <c r="I182" s="119"/>
      <c r="J182" s="32"/>
      <c r="K182" s="32"/>
      <c r="L182" s="32"/>
    </row>
    <row r="183" spans="1:12" ht="72" customHeight="1">
      <c r="A183" s="114" t="s">
        <v>1091</v>
      </c>
      <c r="B183" s="116" t="s">
        <v>259</v>
      </c>
      <c r="C183" s="428" t="s">
        <v>260</v>
      </c>
      <c r="D183" s="119" t="s">
        <v>184</v>
      </c>
      <c r="E183" s="15">
        <v>9</v>
      </c>
      <c r="F183" s="15"/>
      <c r="G183" s="32"/>
      <c r="H183" s="281"/>
      <c r="I183" s="119"/>
      <c r="J183" s="32"/>
      <c r="K183" s="32"/>
      <c r="L183" s="32"/>
    </row>
    <row r="184" spans="1:12" ht="15" customHeight="1">
      <c r="A184" s="115"/>
      <c r="B184" s="136"/>
      <c r="C184" s="409"/>
      <c r="D184" s="120"/>
      <c r="E184" s="229"/>
      <c r="F184" s="81"/>
      <c r="G184" s="107"/>
      <c r="H184" s="307"/>
      <c r="I184" s="120"/>
      <c r="J184" s="262" t="s">
        <v>1387</v>
      </c>
      <c r="K184" s="60"/>
      <c r="L184" s="78"/>
    </row>
    <row r="185" spans="1:12" ht="15" customHeight="1">
      <c r="A185" s="113" t="s">
        <v>2001</v>
      </c>
      <c r="B185" s="96" t="s">
        <v>261</v>
      </c>
      <c r="C185" s="105"/>
      <c r="D185" s="121"/>
      <c r="E185" s="101"/>
      <c r="F185" s="106"/>
      <c r="G185" s="75"/>
      <c r="H185" s="283"/>
      <c r="I185" s="121"/>
      <c r="J185" s="75"/>
      <c r="K185" s="75"/>
      <c r="L185" s="75"/>
    </row>
    <row r="186" spans="1:12" ht="38.25" customHeight="1">
      <c r="A186" s="114" t="s">
        <v>1092</v>
      </c>
      <c r="B186" s="116" t="s">
        <v>262</v>
      </c>
      <c r="C186" s="428" t="s">
        <v>263</v>
      </c>
      <c r="D186" s="119" t="s">
        <v>184</v>
      </c>
      <c r="E186" s="15">
        <v>9</v>
      </c>
      <c r="F186" s="15"/>
      <c r="G186" s="32"/>
      <c r="H186" s="281"/>
      <c r="I186" s="119"/>
      <c r="J186" s="32"/>
      <c r="K186" s="32"/>
      <c r="L186" s="32"/>
    </row>
    <row r="187" spans="1:12" ht="38.25" customHeight="1">
      <c r="A187" s="114" t="s">
        <v>1093</v>
      </c>
      <c r="B187" s="21" t="s">
        <v>264</v>
      </c>
      <c r="C187" s="35" t="s">
        <v>265</v>
      </c>
      <c r="D187" s="119" t="s">
        <v>184</v>
      </c>
      <c r="E187" s="15">
        <v>9</v>
      </c>
      <c r="F187" s="15"/>
      <c r="G187" s="32"/>
      <c r="H187" s="281"/>
      <c r="I187" s="119"/>
      <c r="J187" s="32"/>
      <c r="K187" s="32"/>
      <c r="L187" s="32"/>
    </row>
    <row r="188" spans="1:12" ht="38.25" customHeight="1">
      <c r="A188" s="114" t="s">
        <v>1094</v>
      </c>
      <c r="B188" s="330" t="s">
        <v>1892</v>
      </c>
      <c r="C188" s="330" t="s">
        <v>1893</v>
      </c>
      <c r="D188" s="331" t="s">
        <v>184</v>
      </c>
      <c r="E188" s="329">
        <v>9</v>
      </c>
      <c r="F188" s="15"/>
      <c r="G188" s="32"/>
      <c r="H188" s="281"/>
      <c r="I188" s="119"/>
      <c r="J188" s="32"/>
      <c r="K188" s="32"/>
      <c r="L188" s="32"/>
    </row>
    <row r="189" spans="1:12" ht="15" customHeight="1">
      <c r="A189" s="115"/>
      <c r="B189" s="136"/>
      <c r="C189" s="409"/>
      <c r="D189" s="120"/>
      <c r="E189" s="229"/>
      <c r="F189" s="81"/>
      <c r="G189" s="107"/>
      <c r="H189" s="326"/>
      <c r="I189" s="327"/>
      <c r="J189" s="263" t="s">
        <v>1388</v>
      </c>
      <c r="K189" s="60"/>
      <c r="L189" s="78"/>
    </row>
    <row r="190" spans="1:12" ht="15" customHeight="1">
      <c r="A190" s="113" t="s">
        <v>1535</v>
      </c>
      <c r="B190" s="96" t="s">
        <v>266</v>
      </c>
      <c r="C190" s="426"/>
      <c r="D190" s="118"/>
      <c r="E190" s="223"/>
      <c r="F190" s="67"/>
      <c r="G190" s="66"/>
      <c r="H190" s="282"/>
      <c r="I190" s="118"/>
      <c r="J190" s="66"/>
      <c r="K190" s="66"/>
      <c r="L190" s="66"/>
    </row>
    <row r="191" spans="1:12" ht="131.25" customHeight="1">
      <c r="A191" s="114" t="s">
        <v>1095</v>
      </c>
      <c r="B191" s="21" t="s">
        <v>267</v>
      </c>
      <c r="C191" s="35" t="s">
        <v>268</v>
      </c>
      <c r="D191" s="119" t="s">
        <v>184</v>
      </c>
      <c r="E191" s="15">
        <v>6</v>
      </c>
      <c r="F191" s="15"/>
      <c r="G191" s="32"/>
      <c r="H191" s="281"/>
      <c r="I191" s="119"/>
      <c r="J191" s="32"/>
      <c r="K191" s="32"/>
      <c r="L191" s="32"/>
    </row>
    <row r="192" spans="1:12" ht="76.5" customHeight="1">
      <c r="A192" s="114" t="s">
        <v>1096</v>
      </c>
      <c r="B192" s="21" t="s">
        <v>269</v>
      </c>
      <c r="C192" s="35" t="s">
        <v>270</v>
      </c>
      <c r="D192" s="119" t="s">
        <v>184</v>
      </c>
      <c r="E192" s="15">
        <v>9</v>
      </c>
      <c r="F192" s="15"/>
      <c r="G192" s="32"/>
      <c r="H192" s="281"/>
      <c r="I192" s="119"/>
      <c r="J192" s="32"/>
      <c r="K192" s="32"/>
      <c r="L192" s="32"/>
    </row>
    <row r="193" spans="1:12" ht="44.25" customHeight="1">
      <c r="A193" s="114" t="s">
        <v>2091</v>
      </c>
      <c r="B193" s="21" t="s">
        <v>271</v>
      </c>
      <c r="C193" s="35" t="s">
        <v>272</v>
      </c>
      <c r="D193" s="119" t="s">
        <v>184</v>
      </c>
      <c r="E193" s="15">
        <v>12</v>
      </c>
      <c r="F193" s="15"/>
      <c r="G193" s="32"/>
      <c r="H193" s="281"/>
      <c r="I193" s="119"/>
      <c r="J193" s="32"/>
      <c r="K193" s="32"/>
      <c r="L193" s="32"/>
    </row>
    <row r="194" spans="1:12" ht="80.25" customHeight="1">
      <c r="A194" s="114" t="s">
        <v>2092</v>
      </c>
      <c r="B194" s="21" t="s">
        <v>273</v>
      </c>
      <c r="C194" s="146" t="s">
        <v>274</v>
      </c>
      <c r="D194" s="119" t="s">
        <v>184</v>
      </c>
      <c r="E194" s="15">
        <v>12</v>
      </c>
      <c r="F194" s="15"/>
      <c r="G194" s="32"/>
      <c r="H194" s="281"/>
      <c r="I194" s="119"/>
      <c r="J194" s="32"/>
      <c r="K194" s="32"/>
      <c r="L194" s="32"/>
    </row>
    <row r="195" spans="1:12" ht="15" customHeight="1">
      <c r="A195" s="115"/>
      <c r="B195" s="136"/>
      <c r="C195" s="409"/>
      <c r="D195" s="120"/>
      <c r="E195" s="229"/>
      <c r="F195" s="81"/>
      <c r="G195" s="107"/>
      <c r="H195" s="307"/>
      <c r="I195" s="120"/>
      <c r="J195" s="262" t="s">
        <v>1389</v>
      </c>
      <c r="K195" s="60"/>
      <c r="L195" s="78"/>
    </row>
    <row r="196" spans="1:12" ht="15" customHeight="1">
      <c r="A196" s="113" t="s">
        <v>2002</v>
      </c>
      <c r="B196" s="96" t="s">
        <v>275</v>
      </c>
      <c r="C196" s="105"/>
      <c r="D196" s="121"/>
      <c r="E196" s="223"/>
      <c r="F196" s="76"/>
      <c r="G196" s="75"/>
      <c r="H196" s="283"/>
      <c r="I196" s="121"/>
      <c r="J196" s="75"/>
      <c r="K196" s="75"/>
      <c r="L196" s="75"/>
    </row>
    <row r="197" spans="1:12" ht="24.75" customHeight="1">
      <c r="A197" s="114" t="s">
        <v>1097</v>
      </c>
      <c r="B197" s="20" t="s">
        <v>276</v>
      </c>
      <c r="C197" s="427" t="s">
        <v>276</v>
      </c>
      <c r="D197" s="119" t="s">
        <v>41</v>
      </c>
      <c r="E197" s="231">
        <v>12</v>
      </c>
      <c r="F197" s="51"/>
      <c r="G197" s="32"/>
      <c r="H197" s="281"/>
      <c r="I197" s="119"/>
      <c r="J197" s="32"/>
      <c r="K197" s="32"/>
      <c r="L197" s="32"/>
    </row>
    <row r="198" spans="1:12" ht="45.75" customHeight="1">
      <c r="A198" s="114" t="s">
        <v>1098</v>
      </c>
      <c r="B198" s="20" t="s">
        <v>277</v>
      </c>
      <c r="C198" s="35" t="s">
        <v>278</v>
      </c>
      <c r="D198" s="119" t="s">
        <v>184</v>
      </c>
      <c r="E198" s="231">
        <v>12</v>
      </c>
      <c r="F198" s="51"/>
      <c r="G198" s="32"/>
      <c r="H198" s="281"/>
      <c r="I198" s="119"/>
      <c r="J198" s="32"/>
      <c r="K198" s="32"/>
      <c r="L198" s="32"/>
    </row>
    <row r="199" spans="1:12" ht="15" customHeight="1">
      <c r="A199" s="115"/>
      <c r="B199" s="136"/>
      <c r="C199" s="409"/>
      <c r="D199" s="120"/>
      <c r="E199" s="229"/>
      <c r="F199" s="81"/>
      <c r="G199" s="107"/>
      <c r="H199" s="307"/>
      <c r="I199" s="120"/>
      <c r="J199" s="262" t="s">
        <v>1390</v>
      </c>
      <c r="K199" s="60"/>
      <c r="L199" s="78"/>
    </row>
    <row r="200" spans="1:12" ht="15" customHeight="1">
      <c r="A200" s="113" t="s">
        <v>2003</v>
      </c>
      <c r="B200" s="97" t="s">
        <v>279</v>
      </c>
      <c r="C200" s="105"/>
      <c r="D200" s="121"/>
      <c r="E200" s="223"/>
      <c r="F200" s="76"/>
      <c r="G200" s="75"/>
      <c r="H200" s="283"/>
      <c r="I200" s="121"/>
      <c r="J200" s="75"/>
      <c r="K200" s="75"/>
      <c r="L200" s="75"/>
    </row>
    <row r="201" spans="1:12" ht="75.75" customHeight="1">
      <c r="A201" s="114" t="s">
        <v>1097</v>
      </c>
      <c r="B201" s="20" t="s">
        <v>280</v>
      </c>
      <c r="C201" s="35" t="s">
        <v>281</v>
      </c>
      <c r="D201" s="16" t="s">
        <v>13</v>
      </c>
      <c r="E201" s="14">
        <v>1440</v>
      </c>
      <c r="F201" s="14"/>
      <c r="G201" s="32"/>
      <c r="H201" s="281"/>
      <c r="I201" s="119"/>
      <c r="J201" s="32"/>
      <c r="K201" s="32"/>
      <c r="L201" s="32"/>
    </row>
    <row r="202" spans="1:12" ht="136.5" customHeight="1">
      <c r="A202" s="114" t="s">
        <v>1098</v>
      </c>
      <c r="B202" s="20" t="s">
        <v>282</v>
      </c>
      <c r="C202" s="35" t="s">
        <v>1444</v>
      </c>
      <c r="D202" s="16" t="s">
        <v>13</v>
      </c>
      <c r="E202" s="14">
        <v>720</v>
      </c>
      <c r="F202" s="14"/>
      <c r="G202" s="32"/>
      <c r="H202" s="281"/>
      <c r="I202" s="119"/>
      <c r="J202" s="32"/>
      <c r="K202" s="32"/>
      <c r="L202" s="32"/>
    </row>
    <row r="203" spans="1:12" ht="67.5" customHeight="1">
      <c r="A203" s="114" t="s">
        <v>2093</v>
      </c>
      <c r="B203" s="20" t="s">
        <v>283</v>
      </c>
      <c r="C203" s="35" t="s">
        <v>284</v>
      </c>
      <c r="D203" s="16" t="s">
        <v>13</v>
      </c>
      <c r="E203" s="14">
        <v>720</v>
      </c>
      <c r="F203" s="14"/>
      <c r="G203" s="32"/>
      <c r="H203" s="281"/>
      <c r="I203" s="119"/>
      <c r="J203" s="32"/>
      <c r="K203" s="32"/>
      <c r="L203" s="32"/>
    </row>
    <row r="204" spans="1:12" ht="99.75" customHeight="1">
      <c r="A204" s="114" t="s">
        <v>2094</v>
      </c>
      <c r="B204" s="20" t="s">
        <v>285</v>
      </c>
      <c r="C204" s="35" t="s">
        <v>1445</v>
      </c>
      <c r="D204" s="16" t="s">
        <v>13</v>
      </c>
      <c r="E204" s="14">
        <v>1800</v>
      </c>
      <c r="F204" s="14"/>
      <c r="G204" s="32"/>
      <c r="H204" s="281"/>
      <c r="I204" s="119"/>
      <c r="J204" s="32"/>
      <c r="K204" s="32"/>
      <c r="L204" s="32"/>
    </row>
    <row r="205" spans="1:12" ht="67.5" customHeight="1">
      <c r="A205" s="114" t="s">
        <v>2095</v>
      </c>
      <c r="B205" s="20" t="s">
        <v>286</v>
      </c>
      <c r="C205" s="35" t="s">
        <v>1446</v>
      </c>
      <c r="D205" s="16" t="s">
        <v>95</v>
      </c>
      <c r="E205" s="14">
        <v>36</v>
      </c>
      <c r="F205" s="14"/>
      <c r="G205" s="32"/>
      <c r="H205" s="281"/>
      <c r="I205" s="119"/>
      <c r="J205" s="32"/>
      <c r="K205" s="32"/>
      <c r="L205" s="32"/>
    </row>
    <row r="206" spans="1:12" ht="67.5" customHeight="1">
      <c r="A206" s="114" t="s">
        <v>2096</v>
      </c>
      <c r="B206" s="334" t="s">
        <v>282</v>
      </c>
      <c r="C206" s="423" t="s">
        <v>1901</v>
      </c>
      <c r="D206" s="333" t="s">
        <v>95</v>
      </c>
      <c r="E206" s="336">
        <v>15</v>
      </c>
      <c r="F206" s="14"/>
      <c r="G206" s="32"/>
      <c r="H206" s="281"/>
      <c r="I206" s="119"/>
      <c r="J206" s="32"/>
      <c r="K206" s="32"/>
      <c r="L206" s="32"/>
    </row>
    <row r="207" spans="1:12" ht="67.5" customHeight="1">
      <c r="A207" s="114" t="s">
        <v>2097</v>
      </c>
      <c r="B207" s="20" t="s">
        <v>287</v>
      </c>
      <c r="C207" s="35" t="s">
        <v>1447</v>
      </c>
      <c r="D207" s="16" t="s">
        <v>95</v>
      </c>
      <c r="E207" s="14">
        <v>12</v>
      </c>
      <c r="F207" s="14"/>
      <c r="G207" s="32"/>
      <c r="H207" s="281"/>
      <c r="I207" s="119"/>
      <c r="J207" s="32"/>
      <c r="K207" s="32"/>
      <c r="L207" s="32"/>
    </row>
    <row r="208" spans="1:12" ht="67.5" customHeight="1">
      <c r="A208" s="114" t="s">
        <v>2098</v>
      </c>
      <c r="B208" s="20" t="s">
        <v>288</v>
      </c>
      <c r="C208" s="35" t="s">
        <v>1448</v>
      </c>
      <c r="D208" s="16" t="s">
        <v>95</v>
      </c>
      <c r="E208" s="14">
        <v>12</v>
      </c>
      <c r="F208" s="14"/>
      <c r="G208" s="32"/>
      <c r="H208" s="281"/>
      <c r="I208" s="119"/>
      <c r="J208" s="32"/>
      <c r="K208" s="32"/>
      <c r="L208" s="32"/>
    </row>
    <row r="209" spans="1:12" ht="67.5" customHeight="1">
      <c r="A209" s="114" t="s">
        <v>2099</v>
      </c>
      <c r="B209" s="20" t="s">
        <v>289</v>
      </c>
      <c r="C209" s="35" t="s">
        <v>1449</v>
      </c>
      <c r="D209" s="16" t="s">
        <v>95</v>
      </c>
      <c r="E209" s="14">
        <v>12</v>
      </c>
      <c r="F209" s="14"/>
      <c r="G209" s="32"/>
      <c r="H209" s="281"/>
      <c r="I209" s="119"/>
      <c r="J209" s="32"/>
      <c r="K209" s="32"/>
      <c r="L209" s="32"/>
    </row>
    <row r="210" spans="1:12" ht="67.5" customHeight="1">
      <c r="A210" s="114" t="s">
        <v>2100</v>
      </c>
      <c r="B210" s="20" t="s">
        <v>290</v>
      </c>
      <c r="C210" s="35" t="s">
        <v>296</v>
      </c>
      <c r="D210" s="16" t="s">
        <v>95</v>
      </c>
      <c r="E210" s="14">
        <v>36</v>
      </c>
      <c r="F210" s="14"/>
      <c r="G210" s="32"/>
      <c r="H210" s="281"/>
      <c r="I210" s="119"/>
      <c r="J210" s="32"/>
      <c r="K210" s="32"/>
      <c r="L210" s="32"/>
    </row>
    <row r="211" spans="1:12" ht="28.5" customHeight="1">
      <c r="A211" s="114" t="s">
        <v>2101</v>
      </c>
      <c r="B211" s="20" t="s">
        <v>291</v>
      </c>
      <c r="C211" s="35" t="s">
        <v>292</v>
      </c>
      <c r="D211" s="16" t="s">
        <v>13</v>
      </c>
      <c r="E211" s="14">
        <v>720</v>
      </c>
      <c r="F211" s="14"/>
      <c r="G211" s="32"/>
      <c r="H211" s="281"/>
      <c r="I211" s="119"/>
      <c r="J211" s="32"/>
      <c r="K211" s="32"/>
      <c r="L211" s="32"/>
    </row>
    <row r="212" spans="1:12" ht="39" customHeight="1">
      <c r="A212" s="114" t="s">
        <v>2102</v>
      </c>
      <c r="B212" s="20" t="s">
        <v>293</v>
      </c>
      <c r="C212" s="35" t="s">
        <v>294</v>
      </c>
      <c r="D212" s="16" t="s">
        <v>13</v>
      </c>
      <c r="E212" s="14">
        <v>1080</v>
      </c>
      <c r="F212" s="14"/>
      <c r="G212" s="32"/>
      <c r="H212" s="281"/>
      <c r="I212" s="119"/>
      <c r="J212" s="32"/>
      <c r="K212" s="32"/>
      <c r="L212" s="32"/>
    </row>
    <row r="213" spans="1:12" ht="33" customHeight="1">
      <c r="A213" s="114" t="s">
        <v>2103</v>
      </c>
      <c r="B213" s="20" t="s">
        <v>295</v>
      </c>
      <c r="C213" s="35" t="s">
        <v>297</v>
      </c>
      <c r="D213" s="16" t="s">
        <v>13</v>
      </c>
      <c r="E213" s="14">
        <v>72</v>
      </c>
      <c r="F213" s="14"/>
      <c r="G213" s="32"/>
      <c r="H213" s="281"/>
      <c r="I213" s="119"/>
      <c r="J213" s="32"/>
      <c r="K213" s="32"/>
      <c r="L213" s="32"/>
    </row>
    <row r="214" spans="1:12" ht="15" customHeight="1">
      <c r="A214" s="115"/>
      <c r="B214" s="136"/>
      <c r="C214" s="409"/>
      <c r="D214" s="120"/>
      <c r="E214" s="229"/>
      <c r="F214" s="81"/>
      <c r="G214" s="107"/>
      <c r="H214" s="307"/>
      <c r="I214" s="307"/>
      <c r="J214" s="262" t="s">
        <v>1391</v>
      </c>
      <c r="K214" s="260"/>
      <c r="L214" s="78"/>
    </row>
    <row r="215" spans="1:12" ht="15" customHeight="1">
      <c r="A215" s="113" t="s">
        <v>2004</v>
      </c>
      <c r="B215" s="97" t="s">
        <v>298</v>
      </c>
      <c r="C215" s="424"/>
      <c r="D215" s="98"/>
      <c r="E215" s="223"/>
      <c r="F215" s="67"/>
      <c r="G215" s="66"/>
      <c r="H215" s="282"/>
      <c r="I215" s="118"/>
      <c r="J215" s="66"/>
      <c r="K215" s="66"/>
      <c r="L215" s="66"/>
    </row>
    <row r="216" spans="1:12" ht="90.75" customHeight="1">
      <c r="A216" s="114" t="s">
        <v>1099</v>
      </c>
      <c r="B216" s="20" t="s">
        <v>300</v>
      </c>
      <c r="C216" s="35" t="s">
        <v>1464</v>
      </c>
      <c r="D216" s="119" t="s">
        <v>95</v>
      </c>
      <c r="E216" s="231">
        <v>36</v>
      </c>
      <c r="F216" s="51"/>
      <c r="G216" s="32"/>
      <c r="H216" s="281"/>
      <c r="I216" s="119"/>
      <c r="J216" s="32"/>
      <c r="K216" s="32"/>
      <c r="L216" s="32"/>
    </row>
    <row r="217" spans="1:12" ht="51" customHeight="1">
      <c r="A217" s="114" t="s">
        <v>1100</v>
      </c>
      <c r="B217" s="20" t="s">
        <v>301</v>
      </c>
      <c r="C217" s="35" t="s">
        <v>299</v>
      </c>
      <c r="D217" s="119" t="s">
        <v>95</v>
      </c>
      <c r="E217" s="231">
        <v>36</v>
      </c>
      <c r="F217" s="51"/>
      <c r="G217" s="32"/>
      <c r="H217" s="281"/>
      <c r="I217" s="119"/>
      <c r="J217" s="32"/>
      <c r="K217" s="32"/>
      <c r="L217" s="32"/>
    </row>
    <row r="218" spans="1:12" ht="15" customHeight="1">
      <c r="A218" s="115"/>
      <c r="B218" s="136"/>
      <c r="C218" s="409"/>
      <c r="D218" s="120"/>
      <c r="E218" s="229"/>
      <c r="F218" s="81"/>
      <c r="G218" s="107"/>
      <c r="H218" s="307"/>
      <c r="I218" s="120"/>
      <c r="J218" s="262" t="s">
        <v>1392</v>
      </c>
      <c r="K218" s="60"/>
      <c r="L218" s="78"/>
    </row>
    <row r="219" spans="1:12" ht="15" customHeight="1">
      <c r="A219" s="113" t="s">
        <v>2005</v>
      </c>
      <c r="B219" s="97" t="s">
        <v>302</v>
      </c>
      <c r="C219" s="424"/>
      <c r="D219" s="118"/>
      <c r="E219" s="223"/>
      <c r="F219" s="67"/>
      <c r="G219" s="66"/>
      <c r="H219" s="282"/>
      <c r="I219" s="118"/>
      <c r="J219" s="66"/>
      <c r="K219" s="66"/>
      <c r="L219" s="66"/>
    </row>
    <row r="220" spans="1:12" ht="29.25" customHeight="1">
      <c r="A220" s="114" t="s">
        <v>1101</v>
      </c>
      <c r="B220" s="20" t="s">
        <v>210</v>
      </c>
      <c r="C220" s="35" t="s">
        <v>303</v>
      </c>
      <c r="D220" s="16" t="s">
        <v>13</v>
      </c>
      <c r="E220" s="14">
        <v>3000</v>
      </c>
      <c r="F220" s="13"/>
      <c r="G220" s="32"/>
      <c r="H220" s="281"/>
      <c r="I220" s="119"/>
      <c r="J220" s="32"/>
      <c r="K220" s="32"/>
      <c r="L220" s="32"/>
    </row>
    <row r="221" spans="1:12" ht="129.75" customHeight="1">
      <c r="A221" s="114" t="s">
        <v>1102</v>
      </c>
      <c r="B221" s="20" t="s">
        <v>304</v>
      </c>
      <c r="C221" s="35" t="s">
        <v>305</v>
      </c>
      <c r="D221" s="16" t="s">
        <v>13</v>
      </c>
      <c r="E221" s="15">
        <v>720</v>
      </c>
      <c r="F221" s="15"/>
      <c r="G221" s="32"/>
      <c r="H221" s="281"/>
      <c r="I221" s="119"/>
      <c r="J221" s="32"/>
      <c r="K221" s="32"/>
      <c r="L221" s="32"/>
    </row>
    <row r="222" spans="1:12" ht="182.25" customHeight="1">
      <c r="A222" s="114" t="s">
        <v>2104</v>
      </c>
      <c r="B222" s="20" t="s">
        <v>306</v>
      </c>
      <c r="C222" s="35" t="s">
        <v>307</v>
      </c>
      <c r="D222" s="16" t="s">
        <v>13</v>
      </c>
      <c r="E222" s="15">
        <v>900</v>
      </c>
      <c r="F222" s="15"/>
      <c r="G222" s="32"/>
      <c r="H222" s="281"/>
      <c r="I222" s="119"/>
      <c r="J222" s="32"/>
      <c r="K222" s="32"/>
      <c r="L222" s="32"/>
    </row>
    <row r="223" spans="1:12" ht="69" customHeight="1">
      <c r="A223" s="114" t="s">
        <v>2105</v>
      </c>
      <c r="B223" s="20" t="s">
        <v>308</v>
      </c>
      <c r="C223" s="35" t="s">
        <v>309</v>
      </c>
      <c r="D223" s="16" t="s">
        <v>13</v>
      </c>
      <c r="E223" s="15">
        <v>720</v>
      </c>
      <c r="F223" s="15"/>
      <c r="G223" s="32"/>
      <c r="H223" s="281"/>
      <c r="I223" s="119"/>
      <c r="J223" s="32"/>
      <c r="K223" s="32"/>
      <c r="L223" s="32"/>
    </row>
    <row r="224" spans="1:12" ht="127.5">
      <c r="A224" s="114" t="s">
        <v>2106</v>
      </c>
      <c r="B224" s="20" t="s">
        <v>310</v>
      </c>
      <c r="C224" s="35" t="s">
        <v>311</v>
      </c>
      <c r="D224" s="16" t="s">
        <v>13</v>
      </c>
      <c r="E224" s="15">
        <v>720</v>
      </c>
      <c r="F224" s="15"/>
      <c r="G224" s="32"/>
      <c r="H224" s="281"/>
      <c r="I224" s="119"/>
      <c r="J224" s="32"/>
      <c r="K224" s="32"/>
      <c r="L224" s="32"/>
    </row>
    <row r="225" spans="1:12" ht="141" customHeight="1">
      <c r="A225" s="114" t="s">
        <v>2107</v>
      </c>
      <c r="B225" s="20" t="s">
        <v>312</v>
      </c>
      <c r="C225" s="35" t="s">
        <v>313</v>
      </c>
      <c r="D225" s="16" t="s">
        <v>13</v>
      </c>
      <c r="E225" s="15">
        <v>720</v>
      </c>
      <c r="F225" s="15"/>
      <c r="G225" s="32"/>
      <c r="H225" s="281"/>
      <c r="I225" s="119"/>
      <c r="J225" s="32"/>
      <c r="K225" s="32"/>
      <c r="L225" s="32"/>
    </row>
    <row r="226" spans="1:12" ht="183" customHeight="1">
      <c r="A226" s="114" t="s">
        <v>2108</v>
      </c>
      <c r="B226" s="20" t="s">
        <v>314</v>
      </c>
      <c r="C226" s="35" t="s">
        <v>315</v>
      </c>
      <c r="D226" s="16" t="s">
        <v>13</v>
      </c>
      <c r="E226" s="15">
        <v>1440</v>
      </c>
      <c r="F226" s="15"/>
      <c r="G226" s="32"/>
      <c r="H226" s="281"/>
      <c r="I226" s="119"/>
      <c r="J226" s="32"/>
      <c r="K226" s="32"/>
      <c r="L226" s="32"/>
    </row>
    <row r="227" spans="1:12" ht="123.75" customHeight="1">
      <c r="A227" s="114" t="s">
        <v>2109</v>
      </c>
      <c r="B227" s="20" t="s">
        <v>316</v>
      </c>
      <c r="C227" s="35" t="s">
        <v>317</v>
      </c>
      <c r="D227" s="16" t="s">
        <v>13</v>
      </c>
      <c r="E227" s="14">
        <v>180</v>
      </c>
      <c r="F227" s="14"/>
      <c r="G227" s="32"/>
      <c r="H227" s="281"/>
      <c r="I227" s="119"/>
      <c r="J227" s="32"/>
      <c r="K227" s="32"/>
      <c r="L227" s="32"/>
    </row>
    <row r="228" spans="1:12" ht="152.25" customHeight="1">
      <c r="A228" s="114" t="s">
        <v>2110</v>
      </c>
      <c r="B228" s="20" t="s">
        <v>318</v>
      </c>
      <c r="C228" s="35" t="s">
        <v>319</v>
      </c>
      <c r="D228" s="16" t="s">
        <v>13</v>
      </c>
      <c r="E228" s="15">
        <v>1440</v>
      </c>
      <c r="F228" s="15"/>
      <c r="G228" s="32"/>
      <c r="H228" s="281"/>
      <c r="I228" s="119"/>
      <c r="J228" s="32"/>
      <c r="K228" s="32"/>
      <c r="L228" s="32"/>
    </row>
    <row r="229" spans="1:12" ht="33" customHeight="1">
      <c r="A229" s="114" t="s">
        <v>2111</v>
      </c>
      <c r="B229" s="20" t="s">
        <v>320</v>
      </c>
      <c r="C229" s="35" t="s">
        <v>321</v>
      </c>
      <c r="D229" s="16" t="s">
        <v>13</v>
      </c>
      <c r="E229" s="15">
        <v>720</v>
      </c>
      <c r="F229" s="15"/>
      <c r="G229" s="32"/>
      <c r="H229" s="281"/>
      <c r="I229" s="119"/>
      <c r="J229" s="32"/>
      <c r="K229" s="32"/>
      <c r="L229" s="32"/>
    </row>
    <row r="230" spans="1:12" ht="69" customHeight="1">
      <c r="A230" s="114" t="s">
        <v>2112</v>
      </c>
      <c r="B230" s="20" t="s">
        <v>322</v>
      </c>
      <c r="C230" s="35" t="s">
        <v>323</v>
      </c>
      <c r="D230" s="13" t="s">
        <v>95</v>
      </c>
      <c r="E230" s="14">
        <v>36</v>
      </c>
      <c r="F230" s="14"/>
      <c r="G230" s="32"/>
      <c r="H230" s="281"/>
      <c r="I230" s="119"/>
      <c r="J230" s="32"/>
      <c r="K230" s="32"/>
      <c r="L230" s="32"/>
    </row>
    <row r="231" spans="1:12" ht="69" customHeight="1">
      <c r="A231" s="114" t="s">
        <v>2113</v>
      </c>
      <c r="B231" s="20" t="s">
        <v>324</v>
      </c>
      <c r="C231" s="35" t="s">
        <v>325</v>
      </c>
      <c r="D231" s="16" t="s">
        <v>13</v>
      </c>
      <c r="E231" s="15">
        <v>240</v>
      </c>
      <c r="F231" s="15"/>
      <c r="G231" s="32"/>
      <c r="H231" s="281"/>
      <c r="I231" s="119"/>
      <c r="J231" s="32"/>
      <c r="K231" s="32"/>
      <c r="L231" s="32"/>
    </row>
    <row r="232" spans="1:12" ht="69" customHeight="1">
      <c r="A232" s="114" t="s">
        <v>2114</v>
      </c>
      <c r="B232" s="20" t="s">
        <v>326</v>
      </c>
      <c r="C232" s="35" t="s">
        <v>327</v>
      </c>
      <c r="D232" s="13" t="s">
        <v>95</v>
      </c>
      <c r="E232" s="14">
        <v>360</v>
      </c>
      <c r="F232" s="14"/>
      <c r="G232" s="32"/>
      <c r="H232" s="281"/>
      <c r="I232" s="119"/>
      <c r="J232" s="32"/>
      <c r="K232" s="32"/>
      <c r="L232" s="32"/>
    </row>
    <row r="233" spans="1:12" ht="15" customHeight="1">
      <c r="A233" s="115"/>
      <c r="B233" s="136"/>
      <c r="C233" s="409"/>
      <c r="D233" s="120"/>
      <c r="E233" s="229"/>
      <c r="F233" s="81"/>
      <c r="G233" s="107"/>
      <c r="H233" s="307"/>
      <c r="I233" s="120"/>
      <c r="J233" s="262" t="s">
        <v>1393</v>
      </c>
      <c r="K233" s="60"/>
      <c r="L233" s="78"/>
    </row>
    <row r="234" spans="1:12" ht="15" customHeight="1">
      <c r="A234" s="113" t="s">
        <v>1532</v>
      </c>
      <c r="B234" s="97" t="s">
        <v>328</v>
      </c>
      <c r="C234" s="105"/>
      <c r="D234" s="121"/>
      <c r="E234" s="223"/>
      <c r="F234" s="76"/>
      <c r="G234" s="75"/>
      <c r="H234" s="283"/>
      <c r="I234" s="121"/>
      <c r="J234" s="75"/>
      <c r="K234" s="75"/>
      <c r="L234" s="75"/>
    </row>
    <row r="235" spans="1:12" ht="36" customHeight="1">
      <c r="A235" s="114" t="s">
        <v>1103</v>
      </c>
      <c r="B235" s="20" t="s">
        <v>329</v>
      </c>
      <c r="C235" s="35" t="s">
        <v>330</v>
      </c>
      <c r="D235" s="119" t="s">
        <v>95</v>
      </c>
      <c r="E235" s="14">
        <v>120</v>
      </c>
      <c r="F235" s="14"/>
      <c r="G235" s="32"/>
      <c r="H235" s="281"/>
      <c r="I235" s="119"/>
      <c r="J235" s="32"/>
      <c r="K235" s="32"/>
      <c r="L235" s="32"/>
    </row>
    <row r="236" spans="1:12" ht="36" customHeight="1">
      <c r="A236" s="114" t="s">
        <v>1104</v>
      </c>
      <c r="B236" s="20" t="s">
        <v>331</v>
      </c>
      <c r="C236" s="35" t="s">
        <v>332</v>
      </c>
      <c r="D236" s="119" t="s">
        <v>95</v>
      </c>
      <c r="E236" s="14">
        <v>18</v>
      </c>
      <c r="F236" s="14"/>
      <c r="G236" s="32"/>
      <c r="H236" s="281"/>
      <c r="I236" s="119"/>
      <c r="J236" s="32"/>
      <c r="K236" s="32"/>
      <c r="L236" s="32"/>
    </row>
    <row r="237" spans="1:12" ht="36" customHeight="1">
      <c r="A237" s="114" t="s">
        <v>1105</v>
      </c>
      <c r="B237" s="20" t="s">
        <v>333</v>
      </c>
      <c r="C237" s="35" t="s">
        <v>334</v>
      </c>
      <c r="D237" s="119" t="s">
        <v>95</v>
      </c>
      <c r="E237" s="14">
        <v>90</v>
      </c>
      <c r="F237" s="14"/>
      <c r="G237" s="32"/>
      <c r="H237" s="281"/>
      <c r="I237" s="119"/>
      <c r="J237" s="32"/>
      <c r="K237" s="32"/>
      <c r="L237" s="32"/>
    </row>
    <row r="238" spans="1:12" ht="36" customHeight="1">
      <c r="A238" s="114" t="s">
        <v>1106</v>
      </c>
      <c r="B238" s="20" t="s">
        <v>335</v>
      </c>
      <c r="C238" s="35" t="s">
        <v>336</v>
      </c>
      <c r="D238" s="119" t="s">
        <v>95</v>
      </c>
      <c r="E238" s="14">
        <v>18</v>
      </c>
      <c r="F238" s="14"/>
      <c r="G238" s="32"/>
      <c r="H238" s="281"/>
      <c r="I238" s="119"/>
      <c r="J238" s="32"/>
      <c r="K238" s="32"/>
      <c r="L238" s="32"/>
    </row>
    <row r="239" spans="1:12" ht="36" customHeight="1">
      <c r="A239" s="114" t="s">
        <v>1107</v>
      </c>
      <c r="B239" s="20" t="s">
        <v>337</v>
      </c>
      <c r="C239" s="35" t="s">
        <v>338</v>
      </c>
      <c r="D239" s="119" t="s">
        <v>95</v>
      </c>
      <c r="E239" s="14">
        <v>18</v>
      </c>
      <c r="F239" s="14"/>
      <c r="G239" s="32"/>
      <c r="H239" s="281"/>
      <c r="I239" s="119"/>
      <c r="J239" s="32"/>
      <c r="K239" s="32"/>
      <c r="L239" s="32"/>
    </row>
    <row r="240" spans="1:12" ht="15" customHeight="1">
      <c r="A240" s="115"/>
      <c r="B240" s="136"/>
      <c r="C240" s="409"/>
      <c r="D240" s="120"/>
      <c r="E240" s="229"/>
      <c r="F240" s="81"/>
      <c r="G240" s="107"/>
      <c r="H240" s="307"/>
      <c r="I240" s="120"/>
      <c r="J240" s="262" t="s">
        <v>1394</v>
      </c>
      <c r="K240" s="60"/>
      <c r="L240" s="78"/>
    </row>
    <row r="241" spans="1:12" ht="15" customHeight="1">
      <c r="A241" s="113" t="s">
        <v>2006</v>
      </c>
      <c r="B241" s="97" t="s">
        <v>339</v>
      </c>
      <c r="C241" s="105"/>
      <c r="D241" s="121"/>
      <c r="E241" s="223"/>
      <c r="F241" s="76"/>
      <c r="G241" s="75"/>
      <c r="H241" s="283"/>
      <c r="I241" s="121"/>
      <c r="J241" s="75"/>
      <c r="K241" s="75"/>
      <c r="L241" s="75"/>
    </row>
    <row r="242" spans="1:12" ht="68.25" customHeight="1">
      <c r="A242" s="114" t="s">
        <v>1108</v>
      </c>
      <c r="B242" s="20" t="s">
        <v>340</v>
      </c>
      <c r="C242" s="35" t="s">
        <v>341</v>
      </c>
      <c r="D242" s="119" t="s">
        <v>95</v>
      </c>
      <c r="E242" s="14">
        <v>3</v>
      </c>
      <c r="F242" s="14"/>
      <c r="G242" s="32"/>
      <c r="H242" s="281"/>
      <c r="I242" s="119"/>
      <c r="J242" s="32"/>
      <c r="K242" s="32"/>
      <c r="L242" s="32"/>
    </row>
    <row r="243" spans="1:12" ht="68.25" customHeight="1">
      <c r="A243" s="114" t="s">
        <v>1109</v>
      </c>
      <c r="B243" s="20" t="s">
        <v>314</v>
      </c>
      <c r="C243" s="35" t="s">
        <v>342</v>
      </c>
      <c r="D243" s="119" t="s">
        <v>95</v>
      </c>
      <c r="E243" s="15">
        <v>150</v>
      </c>
      <c r="F243" s="15"/>
      <c r="G243" s="32"/>
      <c r="H243" s="281"/>
      <c r="I243" s="119"/>
      <c r="J243" s="32"/>
      <c r="K243" s="32"/>
      <c r="L243" s="32"/>
    </row>
    <row r="244" spans="1:12" ht="68.25" customHeight="1">
      <c r="A244" s="114" t="s">
        <v>1110</v>
      </c>
      <c r="B244" s="20" t="s">
        <v>343</v>
      </c>
      <c r="C244" s="35" t="s">
        <v>344</v>
      </c>
      <c r="D244" s="119" t="s">
        <v>95</v>
      </c>
      <c r="E244" s="15">
        <v>9000</v>
      </c>
      <c r="F244" s="15"/>
      <c r="G244" s="32"/>
      <c r="H244" s="281"/>
      <c r="I244" s="119"/>
      <c r="J244" s="32"/>
      <c r="K244" s="32"/>
      <c r="L244" s="32"/>
    </row>
    <row r="245" spans="1:12" ht="15" customHeight="1">
      <c r="A245" s="115"/>
      <c r="B245" s="136"/>
      <c r="C245" s="409"/>
      <c r="D245" s="120"/>
      <c r="E245" s="229"/>
      <c r="F245" s="81"/>
      <c r="G245" s="107"/>
      <c r="H245" s="307"/>
      <c r="I245" s="307"/>
      <c r="J245" s="262" t="s">
        <v>2522</v>
      </c>
      <c r="K245" s="260"/>
      <c r="L245" s="78"/>
    </row>
    <row r="246" spans="1:12" ht="15" customHeight="1">
      <c r="A246" s="113" t="s">
        <v>2007</v>
      </c>
      <c r="B246" s="97" t="s">
        <v>345</v>
      </c>
      <c r="C246" s="105"/>
      <c r="D246" s="121"/>
      <c r="E246" s="103"/>
      <c r="F246" s="99"/>
      <c r="G246" s="75"/>
      <c r="H246" s="283"/>
      <c r="I246" s="121"/>
      <c r="J246" s="75"/>
      <c r="K246" s="75"/>
      <c r="L246" s="75"/>
    </row>
    <row r="247" spans="1:12" ht="36" customHeight="1">
      <c r="A247" s="114" t="s">
        <v>1111</v>
      </c>
      <c r="B247" s="20" t="s">
        <v>1139</v>
      </c>
      <c r="C247" s="35" t="s">
        <v>412</v>
      </c>
      <c r="D247" s="119" t="s">
        <v>95</v>
      </c>
      <c r="E247" s="15">
        <v>6</v>
      </c>
      <c r="F247" s="15"/>
      <c r="G247" s="32"/>
      <c r="H247" s="281"/>
      <c r="I247" s="119"/>
      <c r="J247" s="32"/>
      <c r="K247" s="32"/>
      <c r="L247" s="32"/>
    </row>
    <row r="248" spans="1:12" ht="36" customHeight="1">
      <c r="A248" s="114" t="s">
        <v>1112</v>
      </c>
      <c r="B248" s="20" t="s">
        <v>1140</v>
      </c>
      <c r="C248" s="35" t="s">
        <v>412</v>
      </c>
      <c r="D248" s="119" t="s">
        <v>95</v>
      </c>
      <c r="E248" s="15">
        <v>6</v>
      </c>
      <c r="F248" s="15"/>
      <c r="G248" s="32"/>
      <c r="H248" s="281"/>
      <c r="I248" s="119"/>
      <c r="J248" s="32"/>
      <c r="K248" s="32"/>
      <c r="L248" s="32"/>
    </row>
    <row r="249" spans="1:12" ht="36" customHeight="1">
      <c r="A249" s="114" t="s">
        <v>1113</v>
      </c>
      <c r="B249" s="20" t="s">
        <v>1141</v>
      </c>
      <c r="C249" s="35" t="s">
        <v>412</v>
      </c>
      <c r="D249" s="119" t="s">
        <v>95</v>
      </c>
      <c r="E249" s="14">
        <v>6</v>
      </c>
      <c r="F249" s="14"/>
      <c r="G249" s="32"/>
      <c r="H249" s="281"/>
      <c r="I249" s="119"/>
      <c r="J249" s="32"/>
      <c r="K249" s="32"/>
      <c r="L249" s="32"/>
    </row>
    <row r="250" spans="1:12" ht="15" customHeight="1">
      <c r="A250" s="115"/>
      <c r="B250" s="136"/>
      <c r="C250" s="409"/>
      <c r="D250" s="120"/>
      <c r="E250" s="229"/>
      <c r="F250" s="81"/>
      <c r="G250" s="107"/>
      <c r="H250" s="307"/>
      <c r="I250" s="120"/>
      <c r="J250" s="262" t="s">
        <v>1395</v>
      </c>
      <c r="K250" s="60"/>
      <c r="L250" s="78"/>
    </row>
    <row r="251" spans="1:12" ht="15" customHeight="1">
      <c r="A251" s="113" t="s">
        <v>2008</v>
      </c>
      <c r="B251" s="97" t="s">
        <v>346</v>
      </c>
      <c r="C251" s="424"/>
      <c r="D251" s="118"/>
      <c r="E251" s="223"/>
      <c r="F251" s="67"/>
      <c r="G251" s="66"/>
      <c r="H251" s="282"/>
      <c r="I251" s="118"/>
      <c r="J251" s="66"/>
      <c r="K251" s="66"/>
      <c r="L251" s="66"/>
    </row>
    <row r="252" spans="1:12" ht="40.5" customHeight="1">
      <c r="A252" s="114" t="s">
        <v>1114</v>
      </c>
      <c r="B252" s="33" t="s">
        <v>347</v>
      </c>
      <c r="C252" s="65" t="s">
        <v>413</v>
      </c>
      <c r="D252" s="16" t="s">
        <v>95</v>
      </c>
      <c r="E252" s="19">
        <v>36</v>
      </c>
      <c r="F252" s="19"/>
      <c r="G252" s="32"/>
      <c r="H252" s="281"/>
      <c r="I252" s="119"/>
      <c r="J252" s="32"/>
      <c r="K252" s="32"/>
      <c r="L252" s="32"/>
    </row>
    <row r="253" spans="1:12" ht="40.5" customHeight="1">
      <c r="A253" s="114" t="s">
        <v>1115</v>
      </c>
      <c r="B253" s="33" t="s">
        <v>348</v>
      </c>
      <c r="C253" s="65" t="s">
        <v>414</v>
      </c>
      <c r="D253" s="16" t="s">
        <v>95</v>
      </c>
      <c r="E253" s="19">
        <v>36</v>
      </c>
      <c r="F253" s="19"/>
      <c r="G253" s="32"/>
      <c r="H253" s="281"/>
      <c r="I253" s="119"/>
      <c r="J253" s="32"/>
      <c r="K253" s="32"/>
      <c r="L253" s="32"/>
    </row>
    <row r="254" spans="1:12" ht="40.5" customHeight="1">
      <c r="A254" s="114" t="s">
        <v>1116</v>
      </c>
      <c r="B254" s="33" t="s">
        <v>349</v>
      </c>
      <c r="C254" s="65" t="s">
        <v>415</v>
      </c>
      <c r="D254" s="16" t="s">
        <v>95</v>
      </c>
      <c r="E254" s="19">
        <v>36</v>
      </c>
      <c r="F254" s="19"/>
      <c r="G254" s="32"/>
      <c r="H254" s="281"/>
      <c r="I254" s="119"/>
      <c r="J254" s="32"/>
      <c r="K254" s="32"/>
      <c r="L254" s="32"/>
    </row>
    <row r="255" spans="1:12" ht="40.5" customHeight="1">
      <c r="A255" s="114" t="s">
        <v>2115</v>
      </c>
      <c r="B255" s="33" t="s">
        <v>350</v>
      </c>
      <c r="C255" s="65" t="s">
        <v>416</v>
      </c>
      <c r="D255" s="13" t="s">
        <v>95</v>
      </c>
      <c r="E255" s="19">
        <v>45</v>
      </c>
      <c r="F255" s="19"/>
      <c r="G255" s="32"/>
      <c r="H255" s="281"/>
      <c r="I255" s="119"/>
      <c r="J255" s="32"/>
      <c r="K255" s="32"/>
      <c r="L255" s="32"/>
    </row>
    <row r="256" spans="1:12" ht="40.5" customHeight="1">
      <c r="A256" s="114" t="s">
        <v>2116</v>
      </c>
      <c r="B256" s="33" t="s">
        <v>351</v>
      </c>
      <c r="C256" s="65" t="s">
        <v>417</v>
      </c>
      <c r="D256" s="13" t="s">
        <v>95</v>
      </c>
      <c r="E256" s="19">
        <v>36</v>
      </c>
      <c r="F256" s="19"/>
      <c r="G256" s="32"/>
      <c r="H256" s="281"/>
      <c r="I256" s="119"/>
      <c r="J256" s="32"/>
      <c r="K256" s="32"/>
      <c r="L256" s="32"/>
    </row>
    <row r="257" spans="1:12" ht="40.5" customHeight="1">
      <c r="A257" s="114" t="s">
        <v>2117</v>
      </c>
      <c r="B257" s="33" t="s">
        <v>352</v>
      </c>
      <c r="C257" s="65" t="s">
        <v>418</v>
      </c>
      <c r="D257" s="13" t="s">
        <v>95</v>
      </c>
      <c r="E257" s="19">
        <v>36</v>
      </c>
      <c r="F257" s="19"/>
      <c r="G257" s="32"/>
      <c r="H257" s="281"/>
      <c r="I257" s="119"/>
      <c r="J257" s="32"/>
      <c r="K257" s="32"/>
      <c r="L257" s="32"/>
    </row>
    <row r="258" spans="1:12" ht="40.5" customHeight="1">
      <c r="A258" s="114" t="s">
        <v>2118</v>
      </c>
      <c r="B258" s="33" t="s">
        <v>353</v>
      </c>
      <c r="C258" s="65" t="s">
        <v>413</v>
      </c>
      <c r="D258" s="13" t="s">
        <v>95</v>
      </c>
      <c r="E258" s="19">
        <v>36</v>
      </c>
      <c r="F258" s="19"/>
      <c r="G258" s="32"/>
      <c r="H258" s="281"/>
      <c r="I258" s="119"/>
      <c r="J258" s="32"/>
      <c r="K258" s="32"/>
      <c r="L258" s="32"/>
    </row>
    <row r="259" spans="1:12" ht="40.5" customHeight="1">
      <c r="A259" s="114" t="s">
        <v>2119</v>
      </c>
      <c r="B259" s="33" t="s">
        <v>354</v>
      </c>
      <c r="C259" s="65" t="s">
        <v>419</v>
      </c>
      <c r="D259" s="13" t="s">
        <v>95</v>
      </c>
      <c r="E259" s="19">
        <v>36</v>
      </c>
      <c r="F259" s="19"/>
      <c r="G259" s="32"/>
      <c r="H259" s="281"/>
      <c r="I259" s="119"/>
      <c r="J259" s="32"/>
      <c r="K259" s="32"/>
      <c r="L259" s="32"/>
    </row>
    <row r="260" spans="1:12" ht="40.5" customHeight="1">
      <c r="A260" s="114" t="s">
        <v>2120</v>
      </c>
      <c r="B260" s="33" t="s">
        <v>355</v>
      </c>
      <c r="C260" s="65" t="s">
        <v>420</v>
      </c>
      <c r="D260" s="13" t="s">
        <v>95</v>
      </c>
      <c r="E260" s="19">
        <v>36</v>
      </c>
      <c r="F260" s="19"/>
      <c r="G260" s="32"/>
      <c r="H260" s="281"/>
      <c r="I260" s="119"/>
      <c r="J260" s="32"/>
      <c r="K260" s="32"/>
      <c r="L260" s="32"/>
    </row>
    <row r="261" spans="1:12" ht="15" customHeight="1">
      <c r="A261" s="114" t="s">
        <v>2121</v>
      </c>
      <c r="B261" s="20" t="s">
        <v>356</v>
      </c>
      <c r="C261" s="35" t="s">
        <v>421</v>
      </c>
      <c r="D261" s="13" t="s">
        <v>95</v>
      </c>
      <c r="E261" s="14">
        <v>6</v>
      </c>
      <c r="F261" s="13"/>
      <c r="G261" s="32"/>
      <c r="H261" s="281"/>
      <c r="I261" s="119"/>
      <c r="J261" s="32"/>
      <c r="K261" s="32"/>
      <c r="L261" s="32"/>
    </row>
    <row r="262" spans="1:12" ht="15" customHeight="1">
      <c r="A262" s="114" t="s">
        <v>2122</v>
      </c>
      <c r="B262" s="20" t="s">
        <v>357</v>
      </c>
      <c r="C262" s="35" t="s">
        <v>422</v>
      </c>
      <c r="D262" s="13" t="s">
        <v>95</v>
      </c>
      <c r="E262" s="14">
        <v>24</v>
      </c>
      <c r="F262" s="13"/>
      <c r="G262" s="32"/>
      <c r="H262" s="281"/>
      <c r="I262" s="119"/>
      <c r="J262" s="32"/>
      <c r="K262" s="32"/>
      <c r="L262" s="32"/>
    </row>
    <row r="263" spans="1:12" ht="15" customHeight="1">
      <c r="A263" s="114" t="s">
        <v>2123</v>
      </c>
      <c r="B263" s="33" t="s">
        <v>358</v>
      </c>
      <c r="C263" s="35" t="s">
        <v>422</v>
      </c>
      <c r="D263" s="13" t="s">
        <v>95</v>
      </c>
      <c r="E263" s="19">
        <v>24</v>
      </c>
      <c r="F263" s="18"/>
      <c r="G263" s="32"/>
      <c r="H263" s="281"/>
      <c r="I263" s="119"/>
      <c r="J263" s="32"/>
      <c r="K263" s="32"/>
      <c r="L263" s="32"/>
    </row>
    <row r="264" spans="1:12" ht="15" customHeight="1">
      <c r="A264" s="114" t="s">
        <v>2124</v>
      </c>
      <c r="B264" s="33" t="s">
        <v>359</v>
      </c>
      <c r="C264" s="35" t="s">
        <v>422</v>
      </c>
      <c r="D264" s="13" t="s">
        <v>95</v>
      </c>
      <c r="E264" s="19">
        <v>24</v>
      </c>
      <c r="F264" s="18"/>
      <c r="G264" s="32"/>
      <c r="H264" s="281"/>
      <c r="I264" s="119"/>
      <c r="J264" s="32"/>
      <c r="K264" s="32"/>
      <c r="L264" s="32"/>
    </row>
    <row r="265" spans="1:12" ht="25.5" customHeight="1">
      <c r="A265" s="114" t="s">
        <v>2125</v>
      </c>
      <c r="B265" s="33" t="s">
        <v>360</v>
      </c>
      <c r="C265" s="35" t="s">
        <v>423</v>
      </c>
      <c r="D265" s="13" t="s">
        <v>95</v>
      </c>
      <c r="E265" s="19">
        <v>24</v>
      </c>
      <c r="F265" s="18"/>
      <c r="G265" s="32"/>
      <c r="H265" s="281"/>
      <c r="I265" s="119"/>
      <c r="J265" s="32"/>
      <c r="K265" s="32"/>
      <c r="L265" s="32"/>
    </row>
    <row r="266" spans="1:12" ht="37.5" customHeight="1">
      <c r="A266" s="114" t="s">
        <v>2126</v>
      </c>
      <c r="B266" s="33" t="s">
        <v>361</v>
      </c>
      <c r="C266" s="35" t="s">
        <v>422</v>
      </c>
      <c r="D266" s="13" t="s">
        <v>95</v>
      </c>
      <c r="E266" s="19">
        <v>24</v>
      </c>
      <c r="F266" s="18"/>
      <c r="G266" s="32"/>
      <c r="H266" s="281"/>
      <c r="I266" s="119"/>
      <c r="J266" s="32"/>
      <c r="K266" s="32"/>
      <c r="L266" s="32"/>
    </row>
    <row r="267" spans="1:12" ht="15" customHeight="1">
      <c r="A267" s="114" t="s">
        <v>2127</v>
      </c>
      <c r="B267" s="33" t="s">
        <v>362</v>
      </c>
      <c r="C267" s="35" t="s">
        <v>422</v>
      </c>
      <c r="D267" s="13" t="s">
        <v>95</v>
      </c>
      <c r="E267" s="19">
        <v>24</v>
      </c>
      <c r="F267" s="18"/>
      <c r="G267" s="32"/>
      <c r="H267" s="281"/>
      <c r="I267" s="119"/>
      <c r="J267" s="32"/>
      <c r="K267" s="32"/>
      <c r="L267" s="32"/>
    </row>
    <row r="268" spans="1:12" ht="15" customHeight="1">
      <c r="A268" s="114" t="s">
        <v>2128</v>
      </c>
      <c r="B268" s="20" t="s">
        <v>363</v>
      </c>
      <c r="C268" s="35" t="s">
        <v>422</v>
      </c>
      <c r="D268" s="13" t="s">
        <v>95</v>
      </c>
      <c r="E268" s="19">
        <v>60</v>
      </c>
      <c r="F268" s="18"/>
      <c r="G268" s="32"/>
      <c r="H268" s="281"/>
      <c r="I268" s="119"/>
      <c r="J268" s="32"/>
      <c r="K268" s="32"/>
      <c r="L268" s="32"/>
    </row>
    <row r="269" spans="1:12" ht="15" customHeight="1">
      <c r="A269" s="114" t="s">
        <v>2129</v>
      </c>
      <c r="B269" s="33" t="s">
        <v>364</v>
      </c>
      <c r="C269" s="35" t="s">
        <v>422</v>
      </c>
      <c r="D269" s="13" t="s">
        <v>95</v>
      </c>
      <c r="E269" s="19">
        <v>60</v>
      </c>
      <c r="F269" s="18"/>
      <c r="G269" s="32"/>
      <c r="H269" s="281"/>
      <c r="I269" s="119"/>
      <c r="J269" s="32"/>
      <c r="K269" s="32"/>
      <c r="L269" s="32"/>
    </row>
    <row r="270" spans="1:12" ht="15" customHeight="1">
      <c r="A270" s="114" t="s">
        <v>2130</v>
      </c>
      <c r="B270" s="20" t="s">
        <v>365</v>
      </c>
      <c r="C270" s="35" t="s">
        <v>422</v>
      </c>
      <c r="D270" s="13" t="s">
        <v>95</v>
      </c>
      <c r="E270" s="19">
        <v>60</v>
      </c>
      <c r="F270" s="18"/>
      <c r="G270" s="32"/>
      <c r="H270" s="281"/>
      <c r="I270" s="119"/>
      <c r="J270" s="32"/>
      <c r="K270" s="32"/>
      <c r="L270" s="32"/>
    </row>
    <row r="271" spans="1:12" ht="15" customHeight="1">
      <c r="A271" s="114" t="s">
        <v>2131</v>
      </c>
      <c r="B271" s="20" t="s">
        <v>366</v>
      </c>
      <c r="C271" s="35" t="s">
        <v>422</v>
      </c>
      <c r="D271" s="13" t="s">
        <v>95</v>
      </c>
      <c r="E271" s="19">
        <v>60</v>
      </c>
      <c r="F271" s="18"/>
      <c r="G271" s="32"/>
      <c r="H271" s="281"/>
      <c r="I271" s="119"/>
      <c r="J271" s="32"/>
      <c r="K271" s="32"/>
      <c r="L271" s="32"/>
    </row>
    <row r="272" spans="1:12" ht="15" customHeight="1">
      <c r="A272" s="114" t="s">
        <v>2132</v>
      </c>
      <c r="B272" s="20" t="s">
        <v>367</v>
      </c>
      <c r="C272" s="35" t="s">
        <v>422</v>
      </c>
      <c r="D272" s="13" t="s">
        <v>95</v>
      </c>
      <c r="E272" s="19">
        <v>60</v>
      </c>
      <c r="F272" s="18"/>
      <c r="G272" s="32"/>
      <c r="H272" s="281"/>
      <c r="I272" s="119"/>
      <c r="J272" s="32"/>
      <c r="K272" s="32"/>
      <c r="L272" s="32"/>
    </row>
    <row r="273" spans="1:12" ht="24.75" customHeight="1">
      <c r="A273" s="114" t="s">
        <v>2133</v>
      </c>
      <c r="B273" s="20" t="s">
        <v>368</v>
      </c>
      <c r="C273" s="35" t="s">
        <v>422</v>
      </c>
      <c r="D273" s="13" t="s">
        <v>95</v>
      </c>
      <c r="E273" s="19">
        <v>60</v>
      </c>
      <c r="F273" s="18"/>
      <c r="G273" s="32"/>
      <c r="H273" s="281"/>
      <c r="I273" s="119"/>
      <c r="J273" s="32"/>
      <c r="K273" s="32"/>
      <c r="L273" s="32"/>
    </row>
    <row r="274" spans="1:12" ht="27" customHeight="1">
      <c r="A274" s="114" t="s">
        <v>2134</v>
      </c>
      <c r="B274" s="20" t="s">
        <v>369</v>
      </c>
      <c r="C274" s="35" t="s">
        <v>422</v>
      </c>
      <c r="D274" s="13" t="s">
        <v>95</v>
      </c>
      <c r="E274" s="19">
        <v>60</v>
      </c>
      <c r="F274" s="18"/>
      <c r="G274" s="32"/>
      <c r="H274" s="281"/>
      <c r="I274" s="119"/>
      <c r="J274" s="32"/>
      <c r="K274" s="32"/>
      <c r="L274" s="32"/>
    </row>
    <row r="275" spans="1:12" ht="26.25" customHeight="1">
      <c r="A275" s="114" t="s">
        <v>2135</v>
      </c>
      <c r="B275" s="20" t="s">
        <v>370</v>
      </c>
      <c r="C275" s="35" t="s">
        <v>422</v>
      </c>
      <c r="D275" s="13" t="s">
        <v>95</v>
      </c>
      <c r="E275" s="19">
        <v>60</v>
      </c>
      <c r="F275" s="18"/>
      <c r="G275" s="32"/>
      <c r="H275" s="281"/>
      <c r="I275" s="119"/>
      <c r="J275" s="32"/>
      <c r="K275" s="32"/>
      <c r="L275" s="32"/>
    </row>
    <row r="276" spans="1:12" ht="21.75" customHeight="1">
      <c r="A276" s="114" t="s">
        <v>2136</v>
      </c>
      <c r="B276" s="20" t="s">
        <v>348</v>
      </c>
      <c r="C276" s="35" t="s">
        <v>422</v>
      </c>
      <c r="D276" s="13" t="s">
        <v>95</v>
      </c>
      <c r="E276" s="19">
        <v>60</v>
      </c>
      <c r="F276" s="18"/>
      <c r="G276" s="32"/>
      <c r="H276" s="281"/>
      <c r="I276" s="119"/>
      <c r="J276" s="32"/>
      <c r="K276" s="32"/>
      <c r="L276" s="32"/>
    </row>
    <row r="277" spans="1:12" ht="25.5" customHeight="1">
      <c r="A277" s="114" t="s">
        <v>2137</v>
      </c>
      <c r="B277" s="20" t="s">
        <v>371</v>
      </c>
      <c r="C277" s="35" t="s">
        <v>422</v>
      </c>
      <c r="D277" s="13" t="s">
        <v>95</v>
      </c>
      <c r="E277" s="19">
        <v>60</v>
      </c>
      <c r="F277" s="18"/>
      <c r="G277" s="32"/>
      <c r="H277" s="281"/>
      <c r="I277" s="119"/>
      <c r="J277" s="32"/>
      <c r="K277" s="32"/>
      <c r="L277" s="32"/>
    </row>
    <row r="278" spans="1:12" ht="15" customHeight="1">
      <c r="A278" s="114" t="s">
        <v>2138</v>
      </c>
      <c r="B278" s="20" t="s">
        <v>372</v>
      </c>
      <c r="C278" s="35" t="s">
        <v>422</v>
      </c>
      <c r="D278" s="13" t="s">
        <v>95</v>
      </c>
      <c r="E278" s="14">
        <v>45</v>
      </c>
      <c r="F278" s="13"/>
      <c r="G278" s="32"/>
      <c r="H278" s="281"/>
      <c r="I278" s="119"/>
      <c r="J278" s="32"/>
      <c r="K278" s="32"/>
      <c r="L278" s="32"/>
    </row>
    <row r="279" spans="1:12" ht="15" customHeight="1">
      <c r="A279" s="114" t="s">
        <v>2139</v>
      </c>
      <c r="B279" s="20" t="s">
        <v>373</v>
      </c>
      <c r="C279" s="35" t="s">
        <v>422</v>
      </c>
      <c r="D279" s="13" t="s">
        <v>95</v>
      </c>
      <c r="E279" s="14">
        <v>45</v>
      </c>
      <c r="F279" s="13"/>
      <c r="G279" s="32"/>
      <c r="H279" s="281"/>
      <c r="I279" s="119"/>
      <c r="J279" s="32"/>
      <c r="K279" s="32"/>
      <c r="L279" s="32"/>
    </row>
    <row r="280" spans="1:12" ht="15" customHeight="1">
      <c r="A280" s="114" t="s">
        <v>2140</v>
      </c>
      <c r="B280" s="20" t="s">
        <v>374</v>
      </c>
      <c r="C280" s="35" t="s">
        <v>422</v>
      </c>
      <c r="D280" s="13" t="s">
        <v>95</v>
      </c>
      <c r="E280" s="14">
        <v>45</v>
      </c>
      <c r="F280" s="13"/>
      <c r="G280" s="32"/>
      <c r="H280" s="281"/>
      <c r="I280" s="119"/>
      <c r="J280" s="32"/>
      <c r="K280" s="32"/>
      <c r="L280" s="32"/>
    </row>
    <row r="281" spans="1:12" ht="32.25" customHeight="1">
      <c r="A281" s="114" t="s">
        <v>2141</v>
      </c>
      <c r="B281" s="20" t="s">
        <v>375</v>
      </c>
      <c r="C281" s="35" t="s">
        <v>376</v>
      </c>
      <c r="D281" s="119" t="s">
        <v>41</v>
      </c>
      <c r="E281" s="14">
        <v>36</v>
      </c>
      <c r="F281" s="13"/>
      <c r="G281" s="32"/>
      <c r="H281" s="281"/>
      <c r="I281" s="119"/>
      <c r="J281" s="32"/>
      <c r="K281" s="32"/>
      <c r="L281" s="32"/>
    </row>
    <row r="282" spans="1:12" ht="44.25" customHeight="1">
      <c r="A282" s="114" t="s">
        <v>2142</v>
      </c>
      <c r="B282" s="20" t="s">
        <v>377</v>
      </c>
      <c r="C282" s="35" t="s">
        <v>378</v>
      </c>
      <c r="D282" s="119" t="s">
        <v>41</v>
      </c>
      <c r="E282" s="14">
        <v>30</v>
      </c>
      <c r="F282" s="13"/>
      <c r="G282" s="32"/>
      <c r="H282" s="281"/>
      <c r="I282" s="119"/>
      <c r="J282" s="32"/>
      <c r="K282" s="32"/>
      <c r="L282" s="32"/>
    </row>
    <row r="283" spans="1:12" ht="15" customHeight="1">
      <c r="A283" s="115"/>
      <c r="B283" s="136"/>
      <c r="C283" s="409"/>
      <c r="D283" s="120"/>
      <c r="E283" s="229"/>
      <c r="F283" s="81"/>
      <c r="G283" s="107"/>
      <c r="H283" s="307"/>
      <c r="I283" s="120"/>
      <c r="J283" s="262" t="s">
        <v>1396</v>
      </c>
      <c r="K283" s="60"/>
      <c r="L283" s="78"/>
    </row>
    <row r="284" spans="1:12" ht="15" customHeight="1">
      <c r="A284" s="113" t="s">
        <v>2009</v>
      </c>
      <c r="B284" s="97" t="s">
        <v>379</v>
      </c>
      <c r="C284" s="424"/>
      <c r="D284" s="118"/>
      <c r="E284" s="223"/>
      <c r="F284" s="67"/>
      <c r="G284" s="66"/>
      <c r="H284" s="282"/>
      <c r="I284" s="118"/>
      <c r="J284" s="66"/>
      <c r="K284" s="66"/>
      <c r="L284" s="66"/>
    </row>
    <row r="285" spans="1:12" ht="48.75" customHeight="1">
      <c r="A285" s="114" t="s">
        <v>1117</v>
      </c>
      <c r="B285" s="20" t="s">
        <v>380</v>
      </c>
      <c r="C285" s="35" t="s">
        <v>397</v>
      </c>
      <c r="D285" s="16" t="s">
        <v>95</v>
      </c>
      <c r="E285" s="14">
        <v>12</v>
      </c>
      <c r="F285" s="14"/>
      <c r="G285" s="32"/>
      <c r="H285" s="281"/>
      <c r="I285" s="119"/>
      <c r="J285" s="32"/>
      <c r="K285" s="32"/>
      <c r="L285" s="32"/>
    </row>
    <row r="286" spans="1:12" ht="48.75" customHeight="1">
      <c r="A286" s="114" t="s">
        <v>1118</v>
      </c>
      <c r="B286" s="20" t="s">
        <v>381</v>
      </c>
      <c r="C286" s="35" t="s">
        <v>398</v>
      </c>
      <c r="D286" s="16" t="s">
        <v>95</v>
      </c>
      <c r="E286" s="14">
        <v>9</v>
      </c>
      <c r="F286" s="14"/>
      <c r="G286" s="32"/>
      <c r="H286" s="281"/>
      <c r="I286" s="119"/>
      <c r="J286" s="32"/>
      <c r="K286" s="32"/>
      <c r="L286" s="32"/>
    </row>
    <row r="287" spans="1:12" ht="48.75" customHeight="1">
      <c r="A287" s="114" t="s">
        <v>1119</v>
      </c>
      <c r="B287" s="20" t="s">
        <v>382</v>
      </c>
      <c r="C287" s="35" t="s">
        <v>399</v>
      </c>
      <c r="D287" s="16" t="s">
        <v>95</v>
      </c>
      <c r="E287" s="14">
        <v>12</v>
      </c>
      <c r="F287" s="14"/>
      <c r="G287" s="32"/>
      <c r="H287" s="281"/>
      <c r="I287" s="119"/>
      <c r="J287" s="32"/>
      <c r="K287" s="32"/>
      <c r="L287" s="32"/>
    </row>
    <row r="288" spans="1:12" ht="48.75" customHeight="1">
      <c r="A288" s="114" t="s">
        <v>1120</v>
      </c>
      <c r="B288" s="20" t="s">
        <v>383</v>
      </c>
      <c r="C288" s="35" t="s">
        <v>400</v>
      </c>
      <c r="D288" s="16" t="s">
        <v>95</v>
      </c>
      <c r="E288" s="14">
        <v>6</v>
      </c>
      <c r="F288" s="14"/>
      <c r="G288" s="32"/>
      <c r="H288" s="281"/>
      <c r="I288" s="119"/>
      <c r="J288" s="32"/>
      <c r="K288" s="32"/>
      <c r="L288" s="32"/>
    </row>
    <row r="289" spans="1:12" ht="48.75" customHeight="1">
      <c r="A289" s="114" t="s">
        <v>1121</v>
      </c>
      <c r="B289" s="20" t="s">
        <v>384</v>
      </c>
      <c r="C289" s="35" t="s">
        <v>401</v>
      </c>
      <c r="D289" s="16" t="s">
        <v>95</v>
      </c>
      <c r="E289" s="14">
        <v>9</v>
      </c>
      <c r="F289" s="14"/>
      <c r="G289" s="32"/>
      <c r="H289" s="281"/>
      <c r="I289" s="119"/>
      <c r="J289" s="32"/>
      <c r="K289" s="32"/>
      <c r="L289" s="32"/>
    </row>
    <row r="290" spans="1:12" ht="48.75" customHeight="1">
      <c r="A290" s="114" t="s">
        <v>1122</v>
      </c>
      <c r="B290" s="20" t="s">
        <v>385</v>
      </c>
      <c r="C290" s="35" t="s">
        <v>386</v>
      </c>
      <c r="D290" s="16" t="s">
        <v>95</v>
      </c>
      <c r="E290" s="14">
        <v>6</v>
      </c>
      <c r="F290" s="14"/>
      <c r="G290" s="32"/>
      <c r="H290" s="281"/>
      <c r="I290" s="119"/>
      <c r="J290" s="32"/>
      <c r="K290" s="32"/>
      <c r="L290" s="32"/>
    </row>
    <row r="291" spans="1:12" ht="36.75" customHeight="1">
      <c r="A291" s="114" t="s">
        <v>1123</v>
      </c>
      <c r="B291" s="20" t="s">
        <v>387</v>
      </c>
      <c r="C291" s="35" t="s">
        <v>402</v>
      </c>
      <c r="D291" s="16" t="s">
        <v>95</v>
      </c>
      <c r="E291" s="14">
        <v>12</v>
      </c>
      <c r="F291" s="14"/>
      <c r="G291" s="32"/>
      <c r="H291" s="281"/>
      <c r="I291" s="119"/>
      <c r="J291" s="32"/>
      <c r="K291" s="32"/>
      <c r="L291" s="32"/>
    </row>
    <row r="292" spans="1:12" ht="36.75" customHeight="1">
      <c r="A292" s="114" t="s">
        <v>1124</v>
      </c>
      <c r="B292" s="20" t="s">
        <v>388</v>
      </c>
      <c r="C292" s="35" t="s">
        <v>403</v>
      </c>
      <c r="D292" s="16" t="s">
        <v>95</v>
      </c>
      <c r="E292" s="14">
        <v>12</v>
      </c>
      <c r="F292" s="14"/>
      <c r="G292" s="32"/>
      <c r="H292" s="281"/>
      <c r="I292" s="119"/>
      <c r="J292" s="32"/>
      <c r="K292" s="32"/>
      <c r="L292" s="32"/>
    </row>
    <row r="293" spans="1:12" ht="36.75" customHeight="1">
      <c r="A293" s="114" t="s">
        <v>1125</v>
      </c>
      <c r="B293" s="20" t="s">
        <v>389</v>
      </c>
      <c r="C293" s="35" t="s">
        <v>404</v>
      </c>
      <c r="D293" s="16" t="s">
        <v>95</v>
      </c>
      <c r="E293" s="14">
        <v>12</v>
      </c>
      <c r="F293" s="14"/>
      <c r="G293" s="32"/>
      <c r="H293" s="281"/>
      <c r="I293" s="119"/>
      <c r="J293" s="32"/>
      <c r="K293" s="32"/>
      <c r="L293" s="32"/>
    </row>
    <row r="294" spans="1:12" ht="36.75" customHeight="1">
      <c r="A294" s="114" t="s">
        <v>1126</v>
      </c>
      <c r="B294" s="20" t="s">
        <v>390</v>
      </c>
      <c r="C294" s="35" t="s">
        <v>405</v>
      </c>
      <c r="D294" s="16" t="s">
        <v>95</v>
      </c>
      <c r="E294" s="14">
        <v>36</v>
      </c>
      <c r="F294" s="14"/>
      <c r="G294" s="32"/>
      <c r="H294" s="281"/>
      <c r="I294" s="119"/>
      <c r="J294" s="32"/>
      <c r="K294" s="32"/>
      <c r="L294" s="32"/>
    </row>
    <row r="295" spans="1:12" ht="36.75" customHeight="1">
      <c r="A295" s="114" t="s">
        <v>1127</v>
      </c>
      <c r="B295" s="20" t="s">
        <v>391</v>
      </c>
      <c r="C295" s="35" t="s">
        <v>406</v>
      </c>
      <c r="D295" s="16" t="s">
        <v>95</v>
      </c>
      <c r="E295" s="14">
        <v>12</v>
      </c>
      <c r="F295" s="14"/>
      <c r="G295" s="32"/>
      <c r="H295" s="281"/>
      <c r="I295" s="119"/>
      <c r="J295" s="32"/>
      <c r="K295" s="32"/>
      <c r="L295" s="32"/>
    </row>
    <row r="296" spans="1:12" ht="36.75" customHeight="1">
      <c r="A296" s="114" t="s">
        <v>1128</v>
      </c>
      <c r="B296" s="20" t="s">
        <v>392</v>
      </c>
      <c r="C296" s="35" t="s">
        <v>407</v>
      </c>
      <c r="D296" s="16" t="s">
        <v>95</v>
      </c>
      <c r="E296" s="14">
        <v>12</v>
      </c>
      <c r="F296" s="14"/>
      <c r="G296" s="32"/>
      <c r="H296" s="281"/>
      <c r="I296" s="119"/>
      <c r="J296" s="32"/>
      <c r="K296" s="32"/>
      <c r="L296" s="32"/>
    </row>
    <row r="297" spans="1:12" ht="36.75" customHeight="1">
      <c r="A297" s="114" t="s">
        <v>1129</v>
      </c>
      <c r="B297" s="20" t="s">
        <v>393</v>
      </c>
      <c r="C297" s="35" t="s">
        <v>408</v>
      </c>
      <c r="D297" s="16" t="s">
        <v>95</v>
      </c>
      <c r="E297" s="14">
        <v>6</v>
      </c>
      <c r="F297" s="14"/>
      <c r="G297" s="32"/>
      <c r="H297" s="281"/>
      <c r="I297" s="119"/>
      <c r="J297" s="32"/>
      <c r="K297" s="32"/>
      <c r="L297" s="32"/>
    </row>
    <row r="298" spans="1:12" ht="36.75" customHeight="1">
      <c r="A298" s="114" t="s">
        <v>1130</v>
      </c>
      <c r="B298" s="20" t="s">
        <v>394</v>
      </c>
      <c r="C298" s="35" t="s">
        <v>409</v>
      </c>
      <c r="D298" s="16" t="s">
        <v>95</v>
      </c>
      <c r="E298" s="14">
        <v>12</v>
      </c>
      <c r="F298" s="14"/>
      <c r="G298" s="32"/>
      <c r="H298" s="281"/>
      <c r="I298" s="119"/>
      <c r="J298" s="32"/>
      <c r="K298" s="32"/>
      <c r="L298" s="32"/>
    </row>
    <row r="299" spans="1:12" ht="36.75" customHeight="1">
      <c r="A299" s="114" t="s">
        <v>1131</v>
      </c>
      <c r="B299" s="20" t="s">
        <v>395</v>
      </c>
      <c r="C299" s="35" t="s">
        <v>410</v>
      </c>
      <c r="D299" s="16" t="s">
        <v>95</v>
      </c>
      <c r="E299" s="14">
        <v>6</v>
      </c>
      <c r="F299" s="14"/>
      <c r="G299" s="32"/>
      <c r="H299" s="281"/>
      <c r="I299" s="119"/>
      <c r="J299" s="32"/>
      <c r="K299" s="32"/>
      <c r="L299" s="32"/>
    </row>
    <row r="300" spans="1:12" ht="36.75" customHeight="1">
      <c r="A300" s="114" t="s">
        <v>1132</v>
      </c>
      <c r="B300" s="20" t="s">
        <v>396</v>
      </c>
      <c r="C300" s="35" t="s">
        <v>411</v>
      </c>
      <c r="D300" s="16" t="s">
        <v>95</v>
      </c>
      <c r="E300" s="14">
        <v>6</v>
      </c>
      <c r="F300" s="14"/>
      <c r="G300" s="32"/>
      <c r="H300" s="281"/>
      <c r="I300" s="119"/>
      <c r="J300" s="32"/>
      <c r="K300" s="32"/>
      <c r="L300" s="32"/>
    </row>
    <row r="301" spans="1:12" ht="15" customHeight="1">
      <c r="A301" s="115"/>
      <c r="B301" s="136"/>
      <c r="C301" s="409"/>
      <c r="D301" s="120"/>
      <c r="E301" s="229"/>
      <c r="F301" s="81"/>
      <c r="G301" s="107"/>
      <c r="H301" s="307"/>
      <c r="I301" s="120"/>
      <c r="J301" s="262" t="s">
        <v>1397</v>
      </c>
      <c r="K301" s="60"/>
      <c r="L301" s="78"/>
    </row>
    <row r="302" spans="1:12" ht="15" customHeight="1">
      <c r="A302" s="113" t="s">
        <v>124</v>
      </c>
      <c r="B302" s="97" t="s">
        <v>424</v>
      </c>
      <c r="C302" s="424"/>
      <c r="D302" s="118"/>
      <c r="E302" s="223"/>
      <c r="F302" s="67"/>
      <c r="G302" s="66"/>
      <c r="H302" s="282"/>
      <c r="I302" s="118"/>
      <c r="J302" s="66"/>
      <c r="K302" s="66"/>
      <c r="L302" s="66"/>
    </row>
    <row r="303" spans="1:12" ht="39.75" customHeight="1">
      <c r="A303" s="114" t="s">
        <v>1133</v>
      </c>
      <c r="B303" s="20" t="s">
        <v>425</v>
      </c>
      <c r="C303" s="35" t="s">
        <v>426</v>
      </c>
      <c r="D303" s="16" t="s">
        <v>95</v>
      </c>
      <c r="E303" s="14">
        <v>120</v>
      </c>
      <c r="F303" s="14"/>
      <c r="G303" s="32"/>
      <c r="H303" s="281"/>
      <c r="I303" s="119"/>
      <c r="J303" s="32"/>
      <c r="K303" s="32"/>
      <c r="L303" s="32"/>
    </row>
    <row r="304" spans="1:12" ht="39.75" customHeight="1">
      <c r="A304" s="114" t="s">
        <v>1134</v>
      </c>
      <c r="B304" s="20" t="s">
        <v>427</v>
      </c>
      <c r="C304" s="35" t="s">
        <v>426</v>
      </c>
      <c r="D304" s="16" t="s">
        <v>95</v>
      </c>
      <c r="E304" s="14">
        <v>480</v>
      </c>
      <c r="F304" s="14"/>
      <c r="G304" s="32"/>
      <c r="H304" s="281"/>
      <c r="I304" s="119"/>
      <c r="J304" s="32"/>
      <c r="K304" s="32"/>
      <c r="L304" s="32"/>
    </row>
    <row r="305" spans="1:12" ht="39.75" customHeight="1">
      <c r="A305" s="114" t="s">
        <v>1135</v>
      </c>
      <c r="B305" s="20" t="s">
        <v>428</v>
      </c>
      <c r="C305" s="35" t="s">
        <v>426</v>
      </c>
      <c r="D305" s="16" t="s">
        <v>95</v>
      </c>
      <c r="E305" s="14">
        <v>24</v>
      </c>
      <c r="F305" s="14"/>
      <c r="G305" s="32"/>
      <c r="H305" s="281"/>
      <c r="I305" s="119"/>
      <c r="J305" s="32"/>
      <c r="K305" s="32"/>
      <c r="L305" s="32"/>
    </row>
    <row r="306" spans="1:12" ht="39.75" customHeight="1">
      <c r="A306" s="114" t="s">
        <v>1136</v>
      </c>
      <c r="B306" s="20" t="s">
        <v>429</v>
      </c>
      <c r="C306" s="35" t="s">
        <v>426</v>
      </c>
      <c r="D306" s="16" t="s">
        <v>95</v>
      </c>
      <c r="E306" s="14">
        <v>12</v>
      </c>
      <c r="F306" s="14"/>
      <c r="G306" s="32"/>
      <c r="H306" s="281"/>
      <c r="I306" s="119"/>
      <c r="J306" s="32"/>
      <c r="K306" s="32"/>
      <c r="L306" s="32"/>
    </row>
    <row r="307" spans="1:12" ht="13.5" customHeight="1">
      <c r="A307" s="115"/>
      <c r="B307" s="136"/>
      <c r="C307" s="409"/>
      <c r="D307" s="120"/>
      <c r="E307" s="229"/>
      <c r="F307" s="81"/>
      <c r="G307" s="107"/>
      <c r="H307" s="307"/>
      <c r="I307" s="120"/>
      <c r="J307" s="262" t="s">
        <v>1398</v>
      </c>
      <c r="K307" s="60"/>
      <c r="L307" s="78"/>
    </row>
    <row r="308" spans="1:12" ht="15" customHeight="1">
      <c r="A308" s="113" t="s">
        <v>2010</v>
      </c>
      <c r="B308" s="97" t="s">
        <v>430</v>
      </c>
      <c r="C308" s="424"/>
      <c r="D308" s="100"/>
      <c r="E308" s="101"/>
      <c r="F308" s="101"/>
      <c r="G308" s="66"/>
      <c r="H308" s="282"/>
      <c r="I308" s="118"/>
      <c r="J308" s="66"/>
      <c r="K308" s="66"/>
      <c r="L308" s="66"/>
    </row>
    <row r="309" spans="1:12" ht="34.5" customHeight="1">
      <c r="A309" s="114" t="s">
        <v>1144</v>
      </c>
      <c r="B309" s="20" t="s">
        <v>431</v>
      </c>
      <c r="C309" s="35" t="s">
        <v>432</v>
      </c>
      <c r="D309" s="16" t="s">
        <v>95</v>
      </c>
      <c r="E309" s="14">
        <v>150</v>
      </c>
      <c r="F309" s="14"/>
      <c r="G309" s="32"/>
      <c r="H309" s="281"/>
      <c r="I309" s="119"/>
      <c r="J309" s="32"/>
      <c r="K309" s="32"/>
      <c r="L309" s="32"/>
    </row>
    <row r="310" spans="1:12" ht="81" customHeight="1">
      <c r="A310" s="114" t="s">
        <v>1145</v>
      </c>
      <c r="B310" s="20" t="s">
        <v>433</v>
      </c>
      <c r="C310" s="35" t="s">
        <v>434</v>
      </c>
      <c r="D310" s="16" t="s">
        <v>95</v>
      </c>
      <c r="E310" s="14">
        <v>90</v>
      </c>
      <c r="F310" s="14"/>
      <c r="G310" s="32"/>
      <c r="H310" s="281"/>
      <c r="I310" s="119"/>
      <c r="J310" s="32"/>
      <c r="K310" s="32"/>
      <c r="L310" s="32"/>
    </row>
    <row r="311" spans="1:12" ht="15" customHeight="1">
      <c r="A311" s="115"/>
      <c r="B311" s="136"/>
      <c r="C311" s="409"/>
      <c r="D311" s="120"/>
      <c r="E311" s="229"/>
      <c r="F311" s="81"/>
      <c r="G311" s="107"/>
      <c r="H311" s="307"/>
      <c r="I311" s="307"/>
      <c r="J311" s="262" t="s">
        <v>1399</v>
      </c>
      <c r="K311" s="260"/>
      <c r="L311" s="78"/>
    </row>
    <row r="312" spans="1:12" ht="15" customHeight="1">
      <c r="A312" s="113" t="s">
        <v>2011</v>
      </c>
      <c r="B312" s="97" t="s">
        <v>442</v>
      </c>
      <c r="C312" s="426"/>
      <c r="D312" s="118"/>
      <c r="E312" s="223"/>
      <c r="F312" s="67"/>
      <c r="G312" s="66"/>
      <c r="H312" s="282"/>
      <c r="I312" s="118"/>
      <c r="J312" s="66"/>
      <c r="K312" s="66"/>
      <c r="L312" s="66"/>
    </row>
    <row r="313" spans="1:12" ht="31.5" customHeight="1">
      <c r="A313" s="114" t="s">
        <v>1146</v>
      </c>
      <c r="B313" s="20" t="s">
        <v>435</v>
      </c>
      <c r="C313" s="35" t="s">
        <v>435</v>
      </c>
      <c r="D313" s="13" t="s">
        <v>13</v>
      </c>
      <c r="E313" s="14">
        <v>3</v>
      </c>
      <c r="F313" s="14"/>
      <c r="G313" s="32"/>
      <c r="H313" s="281"/>
      <c r="I313" s="119"/>
      <c r="J313" s="32"/>
      <c r="K313" s="32"/>
      <c r="L313" s="32"/>
    </row>
    <row r="314" spans="1:12" ht="15" customHeight="1">
      <c r="A314" s="114" t="s">
        <v>1147</v>
      </c>
      <c r="B314" s="20" t="s">
        <v>436</v>
      </c>
      <c r="C314" s="35" t="s">
        <v>443</v>
      </c>
      <c r="D314" s="13" t="s">
        <v>13</v>
      </c>
      <c r="E314" s="14">
        <v>3</v>
      </c>
      <c r="F314" s="14"/>
      <c r="G314" s="32"/>
      <c r="H314" s="281"/>
      <c r="I314" s="119"/>
      <c r="J314" s="32"/>
      <c r="K314" s="32"/>
      <c r="L314" s="32"/>
    </row>
    <row r="315" spans="1:12" ht="49.5" customHeight="1">
      <c r="A315" s="114" t="s">
        <v>2143</v>
      </c>
      <c r="B315" s="20" t="s">
        <v>437</v>
      </c>
      <c r="C315" s="35" t="s">
        <v>437</v>
      </c>
      <c r="D315" s="13" t="s">
        <v>13</v>
      </c>
      <c r="E315" s="14">
        <v>9</v>
      </c>
      <c r="F315" s="14"/>
      <c r="G315" s="32"/>
      <c r="H315" s="281"/>
      <c r="I315" s="119"/>
      <c r="J315" s="32"/>
      <c r="K315" s="32"/>
      <c r="L315" s="32"/>
    </row>
    <row r="316" spans="1:12" ht="49.5" customHeight="1">
      <c r="A316" s="114" t="s">
        <v>2144</v>
      </c>
      <c r="B316" s="20" t="s">
        <v>438</v>
      </c>
      <c r="C316" s="35" t="s">
        <v>438</v>
      </c>
      <c r="D316" s="13" t="s">
        <v>13</v>
      </c>
      <c r="E316" s="14">
        <v>9</v>
      </c>
      <c r="F316" s="14"/>
      <c r="G316" s="32"/>
      <c r="H316" s="281"/>
      <c r="I316" s="119"/>
      <c r="J316" s="32"/>
      <c r="K316" s="32"/>
      <c r="L316" s="32"/>
    </row>
    <row r="317" spans="1:12" ht="49.5" customHeight="1">
      <c r="A317" s="114" t="s">
        <v>2145</v>
      </c>
      <c r="B317" s="20" t="s">
        <v>439</v>
      </c>
      <c r="C317" s="35" t="s">
        <v>439</v>
      </c>
      <c r="D317" s="13" t="s">
        <v>13</v>
      </c>
      <c r="E317" s="14">
        <v>9</v>
      </c>
      <c r="F317" s="14"/>
      <c r="G317" s="32"/>
      <c r="H317" s="281"/>
      <c r="I317" s="119"/>
      <c r="J317" s="32"/>
      <c r="K317" s="32"/>
      <c r="L317" s="32"/>
    </row>
    <row r="318" spans="1:12" ht="49.5" customHeight="1">
      <c r="A318" s="114" t="s">
        <v>2146</v>
      </c>
      <c r="B318" s="20" t="s">
        <v>440</v>
      </c>
      <c r="C318" s="35" t="s">
        <v>440</v>
      </c>
      <c r="D318" s="13" t="s">
        <v>13</v>
      </c>
      <c r="E318" s="14">
        <v>18</v>
      </c>
      <c r="F318" s="14"/>
      <c r="G318" s="32"/>
      <c r="H318" s="281"/>
      <c r="I318" s="119"/>
      <c r="J318" s="32"/>
      <c r="K318" s="32"/>
      <c r="L318" s="32"/>
    </row>
    <row r="319" spans="1:12" ht="49.5" customHeight="1">
      <c r="A319" s="114" t="s">
        <v>2147</v>
      </c>
      <c r="B319" s="20" t="s">
        <v>441</v>
      </c>
      <c r="C319" s="35" t="s">
        <v>441</v>
      </c>
      <c r="D319" s="13" t="s">
        <v>13</v>
      </c>
      <c r="E319" s="14">
        <v>30</v>
      </c>
      <c r="F319" s="14"/>
      <c r="G319" s="32"/>
      <c r="H319" s="281"/>
      <c r="I319" s="119"/>
      <c r="J319" s="32"/>
      <c r="K319" s="32"/>
      <c r="L319" s="32"/>
    </row>
    <row r="320" spans="1:12" ht="15" customHeight="1">
      <c r="A320" s="115"/>
      <c r="B320" s="136"/>
      <c r="C320" s="409"/>
      <c r="D320" s="120"/>
      <c r="E320" s="229"/>
      <c r="F320" s="81"/>
      <c r="G320" s="107"/>
      <c r="H320" s="307"/>
      <c r="I320" s="120"/>
      <c r="J320" s="262" t="s">
        <v>1400</v>
      </c>
      <c r="K320" s="60"/>
      <c r="L320" s="78"/>
    </row>
    <row r="321" spans="1:12" ht="15" customHeight="1">
      <c r="A321" s="113" t="s">
        <v>2012</v>
      </c>
      <c r="B321" s="97" t="s">
        <v>444</v>
      </c>
      <c r="C321" s="426"/>
      <c r="D321" s="118"/>
      <c r="E321" s="223"/>
      <c r="F321" s="67"/>
      <c r="G321" s="66"/>
      <c r="H321" s="282"/>
      <c r="I321" s="118"/>
      <c r="J321" s="66"/>
      <c r="K321" s="66"/>
      <c r="L321" s="66"/>
    </row>
    <row r="322" spans="1:12" ht="40.5" customHeight="1">
      <c r="A322" s="114" t="s">
        <v>1148</v>
      </c>
      <c r="B322" s="20" t="s">
        <v>445</v>
      </c>
      <c r="C322" s="35" t="s">
        <v>446</v>
      </c>
      <c r="D322" s="119" t="s">
        <v>13</v>
      </c>
      <c r="E322" s="231">
        <v>3</v>
      </c>
      <c r="F322" s="51"/>
      <c r="G322" s="32"/>
      <c r="H322" s="281"/>
      <c r="I322" s="119"/>
      <c r="J322" s="32"/>
      <c r="K322" s="32"/>
      <c r="L322" s="32"/>
    </row>
    <row r="323" spans="1:12" ht="40.5" customHeight="1">
      <c r="A323" s="114" t="s">
        <v>1149</v>
      </c>
      <c r="B323" s="20" t="s">
        <v>447</v>
      </c>
      <c r="C323" s="35" t="s">
        <v>448</v>
      </c>
      <c r="D323" s="119" t="s">
        <v>13</v>
      </c>
      <c r="E323" s="231">
        <v>3</v>
      </c>
      <c r="F323" s="51"/>
      <c r="G323" s="32"/>
      <c r="H323" s="281"/>
      <c r="I323" s="119"/>
      <c r="J323" s="32"/>
      <c r="K323" s="32"/>
      <c r="L323" s="32"/>
    </row>
    <row r="324" spans="1:12" ht="40.5" customHeight="1">
      <c r="A324" s="114" t="s">
        <v>1150</v>
      </c>
      <c r="B324" s="20" t="s">
        <v>449</v>
      </c>
      <c r="C324" s="35" t="s">
        <v>450</v>
      </c>
      <c r="D324" s="119" t="s">
        <v>13</v>
      </c>
      <c r="E324" s="231">
        <v>3</v>
      </c>
      <c r="F324" s="51"/>
      <c r="G324" s="32"/>
      <c r="H324" s="281"/>
      <c r="I324" s="119"/>
      <c r="J324" s="32"/>
      <c r="K324" s="32"/>
      <c r="L324" s="32"/>
    </row>
    <row r="325" spans="1:12" ht="40.5" customHeight="1">
      <c r="A325" s="114" t="s">
        <v>1151</v>
      </c>
      <c r="B325" s="20" t="s">
        <v>451</v>
      </c>
      <c r="C325" s="35" t="s">
        <v>452</v>
      </c>
      <c r="D325" s="119" t="s">
        <v>13</v>
      </c>
      <c r="E325" s="231">
        <v>3</v>
      </c>
      <c r="F325" s="51"/>
      <c r="G325" s="32"/>
      <c r="H325" s="281"/>
      <c r="I325" s="119"/>
      <c r="J325" s="32"/>
      <c r="K325" s="32"/>
      <c r="L325" s="32"/>
    </row>
    <row r="326" spans="1:12" ht="40.5" customHeight="1">
      <c r="A326" s="114" t="s">
        <v>1152</v>
      </c>
      <c r="B326" s="20" t="s">
        <v>453</v>
      </c>
      <c r="C326" s="35" t="s">
        <v>454</v>
      </c>
      <c r="D326" s="119" t="s">
        <v>13</v>
      </c>
      <c r="E326" s="231">
        <v>3</v>
      </c>
      <c r="F326" s="51"/>
      <c r="G326" s="32"/>
      <c r="H326" s="281"/>
      <c r="I326" s="119"/>
      <c r="J326" s="32"/>
      <c r="K326" s="32"/>
      <c r="L326" s="32"/>
    </row>
    <row r="327" spans="1:12" ht="40.5" customHeight="1">
      <c r="A327" s="114" t="s">
        <v>1153</v>
      </c>
      <c r="B327" s="20" t="s">
        <v>455</v>
      </c>
      <c r="C327" s="35" t="s">
        <v>456</v>
      </c>
      <c r="D327" s="119" t="s">
        <v>13</v>
      </c>
      <c r="E327" s="231">
        <v>3</v>
      </c>
      <c r="F327" s="51"/>
      <c r="G327" s="32"/>
      <c r="H327" s="281"/>
      <c r="I327" s="119"/>
      <c r="J327" s="32"/>
      <c r="K327" s="32"/>
      <c r="L327" s="32"/>
    </row>
    <row r="328" spans="1:12" ht="40.5" customHeight="1">
      <c r="A328" s="114" t="s">
        <v>1154</v>
      </c>
      <c r="B328" s="20" t="s">
        <v>457</v>
      </c>
      <c r="C328" s="35" t="s">
        <v>458</v>
      </c>
      <c r="D328" s="119" t="s">
        <v>13</v>
      </c>
      <c r="E328" s="231">
        <v>3</v>
      </c>
      <c r="F328" s="51"/>
      <c r="G328" s="32"/>
      <c r="H328" s="281"/>
      <c r="I328" s="119"/>
      <c r="J328" s="32"/>
      <c r="K328" s="32"/>
      <c r="L328" s="32"/>
    </row>
    <row r="329" spans="1:12" ht="40.5" customHeight="1">
      <c r="A329" s="114" t="s">
        <v>2148</v>
      </c>
      <c r="B329" s="20" t="s">
        <v>459</v>
      </c>
      <c r="C329" s="35" t="s">
        <v>460</v>
      </c>
      <c r="D329" s="119" t="s">
        <v>13</v>
      </c>
      <c r="E329" s="231">
        <v>3</v>
      </c>
      <c r="F329" s="51"/>
      <c r="G329" s="32"/>
      <c r="H329" s="281"/>
      <c r="I329" s="119"/>
      <c r="J329" s="32"/>
      <c r="K329" s="32"/>
      <c r="L329" s="32"/>
    </row>
    <row r="330" spans="1:12" ht="40.5" customHeight="1">
      <c r="A330" s="114" t="s">
        <v>2149</v>
      </c>
      <c r="B330" s="20" t="s">
        <v>461</v>
      </c>
      <c r="C330" s="35" t="s">
        <v>462</v>
      </c>
      <c r="D330" s="119" t="s">
        <v>13</v>
      </c>
      <c r="E330" s="231">
        <v>3</v>
      </c>
      <c r="F330" s="51"/>
      <c r="G330" s="32"/>
      <c r="H330" s="281"/>
      <c r="I330" s="119"/>
      <c r="J330" s="32"/>
      <c r="K330" s="32"/>
      <c r="L330" s="32"/>
    </row>
    <row r="331" spans="1:12" ht="40.5" customHeight="1">
      <c r="A331" s="114" t="s">
        <v>2150</v>
      </c>
      <c r="B331" s="20" t="s">
        <v>463</v>
      </c>
      <c r="C331" s="35" t="s">
        <v>464</v>
      </c>
      <c r="D331" s="119" t="s">
        <v>13</v>
      </c>
      <c r="E331" s="231">
        <v>3</v>
      </c>
      <c r="F331" s="51"/>
      <c r="G331" s="32"/>
      <c r="H331" s="281"/>
      <c r="I331" s="119"/>
      <c r="J331" s="32"/>
      <c r="K331" s="32"/>
      <c r="L331" s="32"/>
    </row>
    <row r="332" spans="1:12" ht="40.5" customHeight="1">
      <c r="A332" s="114" t="s">
        <v>2151</v>
      </c>
      <c r="B332" s="20" t="s">
        <v>465</v>
      </c>
      <c r="C332" s="35" t="s">
        <v>466</v>
      </c>
      <c r="D332" s="119" t="s">
        <v>13</v>
      </c>
      <c r="E332" s="231">
        <v>3</v>
      </c>
      <c r="F332" s="51"/>
      <c r="G332" s="32"/>
      <c r="H332" s="281"/>
      <c r="I332" s="119"/>
      <c r="J332" s="32"/>
      <c r="K332" s="32"/>
      <c r="L332" s="32"/>
    </row>
    <row r="333" spans="1:12" ht="40.5" customHeight="1">
      <c r="A333" s="114" t="s">
        <v>2152</v>
      </c>
      <c r="B333" s="20" t="s">
        <v>467</v>
      </c>
      <c r="C333" s="35" t="s">
        <v>468</v>
      </c>
      <c r="D333" s="119" t="s">
        <v>13</v>
      </c>
      <c r="E333" s="231">
        <v>3</v>
      </c>
      <c r="F333" s="51"/>
      <c r="G333" s="32"/>
      <c r="H333" s="281"/>
      <c r="I333" s="119"/>
      <c r="J333" s="32"/>
      <c r="K333" s="32"/>
      <c r="L333" s="32"/>
    </row>
    <row r="334" spans="1:12" ht="40.5" customHeight="1">
      <c r="A334" s="114" t="s">
        <v>2153</v>
      </c>
      <c r="B334" s="20" t="s">
        <v>469</v>
      </c>
      <c r="C334" s="35" t="s">
        <v>470</v>
      </c>
      <c r="D334" s="119" t="s">
        <v>13</v>
      </c>
      <c r="E334" s="231">
        <v>3</v>
      </c>
      <c r="F334" s="51"/>
      <c r="G334" s="32"/>
      <c r="H334" s="281"/>
      <c r="I334" s="119"/>
      <c r="J334" s="32"/>
      <c r="K334" s="32"/>
      <c r="L334" s="32"/>
    </row>
    <row r="335" spans="1:12" ht="40.5" customHeight="1">
      <c r="A335" s="114" t="s">
        <v>2154</v>
      </c>
      <c r="B335" s="20" t="s">
        <v>471</v>
      </c>
      <c r="C335" s="35" t="s">
        <v>472</v>
      </c>
      <c r="D335" s="119" t="s">
        <v>13</v>
      </c>
      <c r="E335" s="231">
        <v>3</v>
      </c>
      <c r="F335" s="51"/>
      <c r="G335" s="32"/>
      <c r="H335" s="281"/>
      <c r="I335" s="119"/>
      <c r="J335" s="32"/>
      <c r="K335" s="32"/>
      <c r="L335" s="32"/>
    </row>
    <row r="336" spans="1:12" ht="40.5" customHeight="1">
      <c r="A336" s="114" t="s">
        <v>2155</v>
      </c>
      <c r="B336" s="20" t="s">
        <v>451</v>
      </c>
      <c r="C336" s="35" t="s">
        <v>473</v>
      </c>
      <c r="D336" s="119" t="s">
        <v>13</v>
      </c>
      <c r="E336" s="231">
        <v>3</v>
      </c>
      <c r="F336" s="51"/>
      <c r="G336" s="32"/>
      <c r="H336" s="281"/>
      <c r="I336" s="119"/>
      <c r="J336" s="32"/>
      <c r="K336" s="32"/>
      <c r="L336" s="32"/>
    </row>
    <row r="337" spans="1:12" ht="40.5" customHeight="1">
      <c r="A337" s="114" t="s">
        <v>2156</v>
      </c>
      <c r="B337" s="20" t="s">
        <v>449</v>
      </c>
      <c r="C337" s="35" t="s">
        <v>474</v>
      </c>
      <c r="D337" s="119" t="s">
        <v>13</v>
      </c>
      <c r="E337" s="231">
        <v>3</v>
      </c>
      <c r="F337" s="51"/>
      <c r="G337" s="32"/>
      <c r="H337" s="281"/>
      <c r="I337" s="119"/>
      <c r="J337" s="32"/>
      <c r="K337" s="32"/>
      <c r="L337" s="32"/>
    </row>
    <row r="338" spans="1:12" ht="40.5" customHeight="1">
      <c r="A338" s="114" t="s">
        <v>2157</v>
      </c>
      <c r="B338" s="20" t="s">
        <v>445</v>
      </c>
      <c r="C338" s="35" t="s">
        <v>475</v>
      </c>
      <c r="D338" s="119" t="s">
        <v>13</v>
      </c>
      <c r="E338" s="231">
        <v>3</v>
      </c>
      <c r="F338" s="51"/>
      <c r="G338" s="32"/>
      <c r="H338" s="281"/>
      <c r="I338" s="119"/>
      <c r="J338" s="32"/>
      <c r="K338" s="32"/>
      <c r="L338" s="32"/>
    </row>
    <row r="339" spans="1:12" ht="40.5" customHeight="1">
      <c r="A339" s="114" t="s">
        <v>2158</v>
      </c>
      <c r="B339" s="20" t="s">
        <v>447</v>
      </c>
      <c r="C339" s="35" t="s">
        <v>476</v>
      </c>
      <c r="D339" s="119" t="s">
        <v>13</v>
      </c>
      <c r="E339" s="231">
        <v>3</v>
      </c>
      <c r="F339" s="51"/>
      <c r="G339" s="32"/>
      <c r="H339" s="281"/>
      <c r="I339" s="119"/>
      <c r="J339" s="32"/>
      <c r="K339" s="32"/>
      <c r="L339" s="32"/>
    </row>
    <row r="340" spans="1:12" ht="40.5" customHeight="1">
      <c r="A340" s="114" t="s">
        <v>2159</v>
      </c>
      <c r="B340" s="20" t="s">
        <v>477</v>
      </c>
      <c r="C340" s="35" t="s">
        <v>478</v>
      </c>
      <c r="D340" s="119" t="s">
        <v>13</v>
      </c>
      <c r="E340" s="231">
        <v>3</v>
      </c>
      <c r="F340" s="51"/>
      <c r="G340" s="32"/>
      <c r="H340" s="281"/>
      <c r="I340" s="119"/>
      <c r="J340" s="32"/>
      <c r="K340" s="32"/>
      <c r="L340" s="32"/>
    </row>
    <row r="341" spans="1:12" ht="40.5" customHeight="1">
      <c r="A341" s="114" t="s">
        <v>2160</v>
      </c>
      <c r="B341" s="20" t="s">
        <v>479</v>
      </c>
      <c r="C341" s="35" t="s">
        <v>480</v>
      </c>
      <c r="D341" s="119" t="s">
        <v>13</v>
      </c>
      <c r="E341" s="231">
        <v>3</v>
      </c>
      <c r="F341" s="51"/>
      <c r="G341" s="32"/>
      <c r="H341" s="281"/>
      <c r="I341" s="119"/>
      <c r="J341" s="32"/>
      <c r="K341" s="32"/>
      <c r="L341" s="32"/>
    </row>
    <row r="342" spans="1:12" ht="15" customHeight="1">
      <c r="A342" s="115"/>
      <c r="B342" s="136"/>
      <c r="C342" s="409"/>
      <c r="D342" s="120"/>
      <c r="E342" s="229"/>
      <c r="F342" s="81"/>
      <c r="G342" s="107"/>
      <c r="H342" s="307"/>
      <c r="I342" s="120"/>
      <c r="J342" s="262" t="s">
        <v>1401</v>
      </c>
      <c r="K342" s="60"/>
      <c r="L342" s="78"/>
    </row>
    <row r="343" spans="1:12" ht="15" customHeight="1">
      <c r="A343" s="113" t="s">
        <v>2013</v>
      </c>
      <c r="B343" s="97" t="s">
        <v>481</v>
      </c>
      <c r="C343" s="424"/>
      <c r="D343" s="118"/>
      <c r="E343" s="223"/>
      <c r="F343" s="67"/>
      <c r="G343" s="66"/>
      <c r="H343" s="282"/>
      <c r="I343" s="118"/>
      <c r="J343" s="66"/>
      <c r="K343" s="66"/>
      <c r="L343" s="66"/>
    </row>
    <row r="344" spans="1:12" ht="36" customHeight="1">
      <c r="A344" s="114" t="s">
        <v>1155</v>
      </c>
      <c r="B344" s="21" t="s">
        <v>531</v>
      </c>
      <c r="C344" s="429" t="s">
        <v>532</v>
      </c>
      <c r="D344" s="119" t="s">
        <v>41</v>
      </c>
      <c r="E344" s="231">
        <v>3</v>
      </c>
      <c r="F344" s="51"/>
      <c r="G344" s="32"/>
      <c r="H344" s="281"/>
      <c r="I344" s="119"/>
      <c r="J344" s="32"/>
      <c r="K344" s="32"/>
      <c r="L344" s="32"/>
    </row>
    <row r="345" spans="1:12" ht="36" customHeight="1">
      <c r="A345" s="114" t="s">
        <v>1156</v>
      </c>
      <c r="B345" s="21" t="s">
        <v>482</v>
      </c>
      <c r="C345" s="35" t="s">
        <v>533</v>
      </c>
      <c r="D345" s="119" t="s">
        <v>41</v>
      </c>
      <c r="E345" s="231">
        <v>3</v>
      </c>
      <c r="F345" s="51"/>
      <c r="G345" s="32"/>
      <c r="H345" s="281"/>
      <c r="I345" s="119"/>
      <c r="J345" s="32"/>
      <c r="K345" s="32"/>
      <c r="L345" s="32"/>
    </row>
    <row r="346" spans="1:12" ht="36" customHeight="1">
      <c r="A346" s="114" t="s">
        <v>1157</v>
      </c>
      <c r="B346" s="21" t="s">
        <v>483</v>
      </c>
      <c r="C346" s="35" t="s">
        <v>534</v>
      </c>
      <c r="D346" s="119" t="s">
        <v>41</v>
      </c>
      <c r="E346" s="231">
        <v>3</v>
      </c>
      <c r="F346" s="51"/>
      <c r="G346" s="32"/>
      <c r="H346" s="281"/>
      <c r="I346" s="119"/>
      <c r="J346" s="32"/>
      <c r="K346" s="32"/>
      <c r="L346" s="32"/>
    </row>
    <row r="347" spans="1:12" ht="36" customHeight="1">
      <c r="A347" s="114" t="s">
        <v>1158</v>
      </c>
      <c r="B347" s="21" t="s">
        <v>484</v>
      </c>
      <c r="C347" s="35" t="s">
        <v>535</v>
      </c>
      <c r="D347" s="119" t="s">
        <v>41</v>
      </c>
      <c r="E347" s="231">
        <v>3</v>
      </c>
      <c r="F347" s="51"/>
      <c r="G347" s="32"/>
      <c r="H347" s="281"/>
      <c r="I347" s="119"/>
      <c r="J347" s="32"/>
      <c r="K347" s="32"/>
      <c r="L347" s="32"/>
    </row>
    <row r="348" spans="1:12" ht="36" customHeight="1">
      <c r="A348" s="114" t="s">
        <v>1159</v>
      </c>
      <c r="B348" s="21" t="s">
        <v>485</v>
      </c>
      <c r="C348" s="35" t="s">
        <v>536</v>
      </c>
      <c r="D348" s="119" t="s">
        <v>41</v>
      </c>
      <c r="E348" s="231">
        <v>3</v>
      </c>
      <c r="F348" s="51"/>
      <c r="G348" s="32"/>
      <c r="H348" s="281"/>
      <c r="I348" s="119"/>
      <c r="J348" s="32"/>
      <c r="K348" s="32"/>
      <c r="L348" s="32"/>
    </row>
    <row r="349" spans="1:12" ht="36" customHeight="1">
      <c r="A349" s="114" t="s">
        <v>1160</v>
      </c>
      <c r="B349" s="21" t="s">
        <v>486</v>
      </c>
      <c r="C349" s="35" t="s">
        <v>537</v>
      </c>
      <c r="D349" s="119" t="s">
        <v>41</v>
      </c>
      <c r="E349" s="231">
        <v>3</v>
      </c>
      <c r="F349" s="51"/>
      <c r="G349" s="32"/>
      <c r="H349" s="281"/>
      <c r="I349" s="119"/>
      <c r="J349" s="32"/>
      <c r="K349" s="32"/>
      <c r="L349" s="32"/>
    </row>
    <row r="350" spans="1:12" ht="36" customHeight="1">
      <c r="A350" s="114" t="s">
        <v>1161</v>
      </c>
      <c r="B350" s="21" t="s">
        <v>487</v>
      </c>
      <c r="C350" s="35" t="s">
        <v>538</v>
      </c>
      <c r="D350" s="119" t="s">
        <v>41</v>
      </c>
      <c r="E350" s="231">
        <v>3</v>
      </c>
      <c r="F350" s="51"/>
      <c r="G350" s="32"/>
      <c r="H350" s="281"/>
      <c r="I350" s="119"/>
      <c r="J350" s="32"/>
      <c r="K350" s="32"/>
      <c r="L350" s="32"/>
    </row>
    <row r="351" spans="1:12" ht="36" customHeight="1">
      <c r="A351" s="114" t="s">
        <v>1162</v>
      </c>
      <c r="B351" s="21" t="s">
        <v>488</v>
      </c>
      <c r="C351" s="35" t="s">
        <v>539</v>
      </c>
      <c r="D351" s="119" t="s">
        <v>41</v>
      </c>
      <c r="E351" s="231">
        <v>3</v>
      </c>
      <c r="F351" s="51"/>
      <c r="G351" s="32"/>
      <c r="H351" s="281"/>
      <c r="I351" s="119"/>
      <c r="J351" s="32"/>
      <c r="K351" s="32"/>
      <c r="L351" s="32"/>
    </row>
    <row r="352" spans="1:12" ht="36" customHeight="1">
      <c r="A352" s="114" t="s">
        <v>1163</v>
      </c>
      <c r="B352" s="21" t="s">
        <v>489</v>
      </c>
      <c r="C352" s="35" t="s">
        <v>540</v>
      </c>
      <c r="D352" s="119" t="s">
        <v>41</v>
      </c>
      <c r="E352" s="231">
        <v>3</v>
      </c>
      <c r="F352" s="51"/>
      <c r="G352" s="32"/>
      <c r="H352" s="281"/>
      <c r="I352" s="119"/>
      <c r="J352" s="32"/>
      <c r="K352" s="32"/>
      <c r="L352" s="32"/>
    </row>
    <row r="353" spans="1:12" ht="36" customHeight="1">
      <c r="A353" s="114" t="s">
        <v>1164</v>
      </c>
      <c r="B353" s="21" t="s">
        <v>490</v>
      </c>
      <c r="C353" s="35" t="s">
        <v>541</v>
      </c>
      <c r="D353" s="119" t="s">
        <v>41</v>
      </c>
      <c r="E353" s="231">
        <v>3</v>
      </c>
      <c r="F353" s="51"/>
      <c r="G353" s="32"/>
      <c r="H353" s="281"/>
      <c r="I353" s="119"/>
      <c r="J353" s="32"/>
      <c r="K353" s="32"/>
      <c r="L353" s="32"/>
    </row>
    <row r="354" spans="1:12" ht="36" customHeight="1">
      <c r="A354" s="114" t="s">
        <v>1165</v>
      </c>
      <c r="B354" s="21" t="s">
        <v>491</v>
      </c>
      <c r="C354" s="35" t="s">
        <v>542</v>
      </c>
      <c r="D354" s="119" t="s">
        <v>41</v>
      </c>
      <c r="E354" s="231">
        <v>3</v>
      </c>
      <c r="F354" s="51"/>
      <c r="G354" s="32"/>
      <c r="H354" s="281"/>
      <c r="I354" s="119"/>
      <c r="J354" s="32"/>
      <c r="K354" s="32"/>
      <c r="L354" s="32"/>
    </row>
    <row r="355" spans="1:12" ht="36" customHeight="1">
      <c r="A355" s="114" t="s">
        <v>1166</v>
      </c>
      <c r="B355" s="21" t="s">
        <v>492</v>
      </c>
      <c r="C355" s="35" t="s">
        <v>543</v>
      </c>
      <c r="D355" s="119" t="s">
        <v>41</v>
      </c>
      <c r="E355" s="231">
        <v>3</v>
      </c>
      <c r="F355" s="51"/>
      <c r="G355" s="32"/>
      <c r="H355" s="281"/>
      <c r="I355" s="119"/>
      <c r="J355" s="32"/>
      <c r="K355" s="32"/>
      <c r="L355" s="32"/>
    </row>
    <row r="356" spans="1:12" ht="36" customHeight="1">
      <c r="A356" s="114" t="s">
        <v>1167</v>
      </c>
      <c r="B356" s="21" t="s">
        <v>493</v>
      </c>
      <c r="C356" s="35" t="s">
        <v>544</v>
      </c>
      <c r="D356" s="119" t="s">
        <v>41</v>
      </c>
      <c r="E356" s="231">
        <v>3</v>
      </c>
      <c r="F356" s="51"/>
      <c r="G356" s="32"/>
      <c r="H356" s="281"/>
      <c r="I356" s="119"/>
      <c r="J356" s="32"/>
      <c r="K356" s="32"/>
      <c r="L356" s="32"/>
    </row>
    <row r="357" spans="1:12" ht="36" customHeight="1">
      <c r="A357" s="114" t="s">
        <v>1168</v>
      </c>
      <c r="B357" s="21" t="s">
        <v>494</v>
      </c>
      <c r="C357" s="35" t="s">
        <v>545</v>
      </c>
      <c r="D357" s="119" t="s">
        <v>41</v>
      </c>
      <c r="E357" s="231">
        <v>3</v>
      </c>
      <c r="F357" s="51"/>
      <c r="G357" s="32"/>
      <c r="H357" s="281"/>
      <c r="I357" s="119"/>
      <c r="J357" s="32"/>
      <c r="K357" s="32"/>
      <c r="L357" s="32"/>
    </row>
    <row r="358" spans="1:12" ht="36" customHeight="1">
      <c r="A358" s="114" t="s">
        <v>1169</v>
      </c>
      <c r="B358" s="21" t="s">
        <v>495</v>
      </c>
      <c r="C358" s="35" t="s">
        <v>546</v>
      </c>
      <c r="D358" s="119" t="s">
        <v>41</v>
      </c>
      <c r="E358" s="231">
        <v>3</v>
      </c>
      <c r="F358" s="51"/>
      <c r="G358" s="32"/>
      <c r="H358" s="281"/>
      <c r="I358" s="119"/>
      <c r="J358" s="32"/>
      <c r="K358" s="32"/>
      <c r="L358" s="32"/>
    </row>
    <row r="359" spans="1:12" ht="36" customHeight="1">
      <c r="A359" s="114" t="s">
        <v>1170</v>
      </c>
      <c r="B359" s="21" t="s">
        <v>496</v>
      </c>
      <c r="C359" s="35" t="s">
        <v>547</v>
      </c>
      <c r="D359" s="119" t="s">
        <v>41</v>
      </c>
      <c r="E359" s="231">
        <v>3</v>
      </c>
      <c r="F359" s="51"/>
      <c r="G359" s="32"/>
      <c r="H359" s="281"/>
      <c r="I359" s="119"/>
      <c r="J359" s="32"/>
      <c r="K359" s="32"/>
      <c r="L359" s="32"/>
    </row>
    <row r="360" spans="1:12" ht="36" customHeight="1">
      <c r="A360" s="114" t="s">
        <v>1171</v>
      </c>
      <c r="B360" s="21" t="s">
        <v>497</v>
      </c>
      <c r="C360" s="35" t="s">
        <v>548</v>
      </c>
      <c r="D360" s="119" t="s">
        <v>41</v>
      </c>
      <c r="E360" s="231">
        <v>3</v>
      </c>
      <c r="F360" s="51"/>
      <c r="G360" s="32"/>
      <c r="H360" s="281"/>
      <c r="I360" s="119"/>
      <c r="J360" s="32"/>
      <c r="K360" s="32"/>
      <c r="L360" s="32"/>
    </row>
    <row r="361" spans="1:12" ht="36" customHeight="1">
      <c r="A361" s="114" t="s">
        <v>1172</v>
      </c>
      <c r="B361" s="21" t="s">
        <v>498</v>
      </c>
      <c r="C361" s="35" t="s">
        <v>549</v>
      </c>
      <c r="D361" s="119" t="s">
        <v>41</v>
      </c>
      <c r="E361" s="231">
        <v>3</v>
      </c>
      <c r="F361" s="51"/>
      <c r="G361" s="32"/>
      <c r="H361" s="281"/>
      <c r="I361" s="119"/>
      <c r="J361" s="32"/>
      <c r="K361" s="32"/>
      <c r="L361" s="32"/>
    </row>
    <row r="362" spans="1:12" ht="36" customHeight="1">
      <c r="A362" s="114" t="s">
        <v>1173</v>
      </c>
      <c r="B362" s="21" t="s">
        <v>499</v>
      </c>
      <c r="C362" s="35" t="s">
        <v>550</v>
      </c>
      <c r="D362" s="119" t="s">
        <v>41</v>
      </c>
      <c r="E362" s="231">
        <v>3</v>
      </c>
      <c r="F362" s="51"/>
      <c r="G362" s="32"/>
      <c r="H362" s="281"/>
      <c r="I362" s="119"/>
      <c r="J362" s="32"/>
      <c r="K362" s="32"/>
      <c r="L362" s="32"/>
    </row>
    <row r="363" spans="1:12" ht="36" customHeight="1">
      <c r="A363" s="114" t="s">
        <v>1174</v>
      </c>
      <c r="B363" s="21" t="s">
        <v>500</v>
      </c>
      <c r="C363" s="35" t="s">
        <v>551</v>
      </c>
      <c r="D363" s="119" t="s">
        <v>41</v>
      </c>
      <c r="E363" s="231">
        <v>3</v>
      </c>
      <c r="F363" s="51"/>
      <c r="G363" s="32"/>
      <c r="H363" s="281"/>
      <c r="I363" s="119"/>
      <c r="J363" s="32"/>
      <c r="K363" s="32"/>
      <c r="L363" s="32"/>
    </row>
    <row r="364" spans="1:12" ht="36" customHeight="1">
      <c r="A364" s="114" t="s">
        <v>2161</v>
      </c>
      <c r="B364" s="21" t="s">
        <v>501</v>
      </c>
      <c r="C364" s="35" t="s">
        <v>552</v>
      </c>
      <c r="D364" s="119" t="s">
        <v>41</v>
      </c>
      <c r="E364" s="231">
        <v>3</v>
      </c>
      <c r="F364" s="51"/>
      <c r="G364" s="32"/>
      <c r="H364" s="281"/>
      <c r="I364" s="119"/>
      <c r="J364" s="32"/>
      <c r="K364" s="32"/>
      <c r="L364" s="32"/>
    </row>
    <row r="365" spans="1:12" ht="36" customHeight="1">
      <c r="A365" s="114" t="s">
        <v>2162</v>
      </c>
      <c r="B365" s="21" t="s">
        <v>502</v>
      </c>
      <c r="C365" s="35" t="s">
        <v>553</v>
      </c>
      <c r="D365" s="119" t="s">
        <v>41</v>
      </c>
      <c r="E365" s="231">
        <v>3</v>
      </c>
      <c r="F365" s="51"/>
      <c r="G365" s="32"/>
      <c r="H365" s="281"/>
      <c r="I365" s="119"/>
      <c r="J365" s="32"/>
      <c r="K365" s="32"/>
      <c r="L365" s="32"/>
    </row>
    <row r="366" spans="1:12" ht="36" customHeight="1">
      <c r="A366" s="114" t="s">
        <v>2163</v>
      </c>
      <c r="B366" s="21" t="s">
        <v>503</v>
      </c>
      <c r="C366" s="35" t="s">
        <v>554</v>
      </c>
      <c r="D366" s="119" t="s">
        <v>41</v>
      </c>
      <c r="E366" s="231">
        <v>3</v>
      </c>
      <c r="F366" s="51"/>
      <c r="G366" s="32"/>
      <c r="H366" s="281"/>
      <c r="I366" s="119"/>
      <c r="J366" s="32"/>
      <c r="K366" s="32"/>
      <c r="L366" s="32"/>
    </row>
    <row r="367" spans="1:12" ht="36" customHeight="1">
      <c r="A367" s="114" t="s">
        <v>2164</v>
      </c>
      <c r="B367" s="21" t="s">
        <v>504</v>
      </c>
      <c r="C367" s="35" t="s">
        <v>555</v>
      </c>
      <c r="D367" s="119" t="s">
        <v>41</v>
      </c>
      <c r="E367" s="231">
        <v>3</v>
      </c>
      <c r="F367" s="51"/>
      <c r="G367" s="32"/>
      <c r="H367" s="281"/>
      <c r="I367" s="119"/>
      <c r="J367" s="32"/>
      <c r="K367" s="32"/>
      <c r="L367" s="32"/>
    </row>
    <row r="368" spans="1:12" ht="36" customHeight="1">
      <c r="A368" s="114" t="s">
        <v>2165</v>
      </c>
      <c r="B368" s="21" t="s">
        <v>505</v>
      </c>
      <c r="C368" s="35" t="s">
        <v>556</v>
      </c>
      <c r="D368" s="119" t="s">
        <v>41</v>
      </c>
      <c r="E368" s="231">
        <v>3</v>
      </c>
      <c r="F368" s="51"/>
      <c r="G368" s="32"/>
      <c r="H368" s="281"/>
      <c r="I368" s="119"/>
      <c r="J368" s="32"/>
      <c r="K368" s="32"/>
      <c r="L368" s="32"/>
    </row>
    <row r="369" spans="1:12" ht="36" customHeight="1">
      <c r="A369" s="114" t="s">
        <v>2166</v>
      </c>
      <c r="B369" s="21" t="s">
        <v>506</v>
      </c>
      <c r="C369" s="35" t="s">
        <v>557</v>
      </c>
      <c r="D369" s="119" t="s">
        <v>41</v>
      </c>
      <c r="E369" s="231">
        <v>3</v>
      </c>
      <c r="F369" s="51"/>
      <c r="G369" s="32"/>
      <c r="H369" s="281"/>
      <c r="I369" s="119"/>
      <c r="J369" s="32"/>
      <c r="K369" s="32"/>
      <c r="L369" s="32"/>
    </row>
    <row r="370" spans="1:12" ht="36" customHeight="1">
      <c r="A370" s="114" t="s">
        <v>2167</v>
      </c>
      <c r="B370" s="21" t="s">
        <v>507</v>
      </c>
      <c r="C370" s="35" t="s">
        <v>558</v>
      </c>
      <c r="D370" s="119" t="s">
        <v>41</v>
      </c>
      <c r="E370" s="231">
        <v>3</v>
      </c>
      <c r="F370" s="51"/>
      <c r="G370" s="32"/>
      <c r="H370" s="281"/>
      <c r="I370" s="119"/>
      <c r="J370" s="32"/>
      <c r="K370" s="32"/>
      <c r="L370" s="32"/>
    </row>
    <row r="371" spans="1:12" ht="36" customHeight="1">
      <c r="A371" s="114" t="s">
        <v>2168</v>
      </c>
      <c r="B371" s="21" t="s">
        <v>508</v>
      </c>
      <c r="C371" s="35" t="s">
        <v>559</v>
      </c>
      <c r="D371" s="119" t="s">
        <v>41</v>
      </c>
      <c r="E371" s="231">
        <v>3</v>
      </c>
      <c r="F371" s="51"/>
      <c r="G371" s="32"/>
      <c r="H371" s="281"/>
      <c r="I371" s="119"/>
      <c r="J371" s="32"/>
      <c r="K371" s="32"/>
      <c r="L371" s="32"/>
    </row>
    <row r="372" spans="1:12" ht="36" customHeight="1">
      <c r="A372" s="114" t="s">
        <v>2169</v>
      </c>
      <c r="B372" s="21" t="s">
        <v>509</v>
      </c>
      <c r="C372" s="35" t="s">
        <v>560</v>
      </c>
      <c r="D372" s="119" t="s">
        <v>41</v>
      </c>
      <c r="E372" s="231">
        <v>3</v>
      </c>
      <c r="F372" s="51"/>
      <c r="G372" s="32"/>
      <c r="H372" s="281"/>
      <c r="I372" s="119"/>
      <c r="J372" s="32"/>
      <c r="K372" s="32"/>
      <c r="L372" s="32"/>
    </row>
    <row r="373" spans="1:12" ht="36" customHeight="1">
      <c r="A373" s="114" t="s">
        <v>2170</v>
      </c>
      <c r="B373" s="21" t="s">
        <v>510</v>
      </c>
      <c r="C373" s="35" t="s">
        <v>561</v>
      </c>
      <c r="D373" s="119" t="s">
        <v>41</v>
      </c>
      <c r="E373" s="231">
        <v>3</v>
      </c>
      <c r="F373" s="51"/>
      <c r="G373" s="32"/>
      <c r="H373" s="281"/>
      <c r="I373" s="119"/>
      <c r="J373" s="32"/>
      <c r="K373" s="32"/>
      <c r="L373" s="32"/>
    </row>
    <row r="374" spans="1:12" ht="36" customHeight="1">
      <c r="A374" s="114" t="s">
        <v>2171</v>
      </c>
      <c r="B374" s="21" t="s">
        <v>511</v>
      </c>
      <c r="C374" s="35" t="s">
        <v>562</v>
      </c>
      <c r="D374" s="119" t="s">
        <v>41</v>
      </c>
      <c r="E374" s="231">
        <v>3</v>
      </c>
      <c r="F374" s="51"/>
      <c r="G374" s="32"/>
      <c r="H374" s="281"/>
      <c r="I374" s="119"/>
      <c r="J374" s="32"/>
      <c r="K374" s="32"/>
      <c r="L374" s="32"/>
    </row>
    <row r="375" spans="1:12" ht="36" customHeight="1">
      <c r="A375" s="114" t="s">
        <v>2172</v>
      </c>
      <c r="B375" s="21" t="s">
        <v>512</v>
      </c>
      <c r="C375" s="35" t="s">
        <v>563</v>
      </c>
      <c r="D375" s="119" t="s">
        <v>41</v>
      </c>
      <c r="E375" s="231">
        <v>3</v>
      </c>
      <c r="F375" s="51"/>
      <c r="G375" s="32"/>
      <c r="H375" s="281"/>
      <c r="I375" s="119"/>
      <c r="J375" s="32"/>
      <c r="K375" s="32"/>
      <c r="L375" s="32"/>
    </row>
    <row r="376" spans="1:12" ht="36" customHeight="1">
      <c r="A376" s="114" t="s">
        <v>2173</v>
      </c>
      <c r="B376" s="21" t="s">
        <v>513</v>
      </c>
      <c r="C376" s="35" t="s">
        <v>564</v>
      </c>
      <c r="D376" s="119" t="s">
        <v>41</v>
      </c>
      <c r="E376" s="231">
        <v>3</v>
      </c>
      <c r="F376" s="51"/>
      <c r="G376" s="32"/>
      <c r="H376" s="281"/>
      <c r="I376" s="119"/>
      <c r="J376" s="32"/>
      <c r="K376" s="32"/>
      <c r="L376" s="32"/>
    </row>
    <row r="377" spans="1:12" ht="36" customHeight="1">
      <c r="A377" s="114" t="s">
        <v>2174</v>
      </c>
      <c r="B377" s="21" t="s">
        <v>514</v>
      </c>
      <c r="C377" s="35" t="s">
        <v>565</v>
      </c>
      <c r="D377" s="119" t="s">
        <v>41</v>
      </c>
      <c r="E377" s="231">
        <v>3</v>
      </c>
      <c r="F377" s="51"/>
      <c r="G377" s="32"/>
      <c r="H377" s="281"/>
      <c r="I377" s="119"/>
      <c r="J377" s="32"/>
      <c r="K377" s="32"/>
      <c r="L377" s="32"/>
    </row>
    <row r="378" spans="1:12" ht="36" customHeight="1">
      <c r="A378" s="114" t="s">
        <v>2175</v>
      </c>
      <c r="B378" s="21" t="s">
        <v>515</v>
      </c>
      <c r="C378" s="35" t="s">
        <v>566</v>
      </c>
      <c r="D378" s="119" t="s">
        <v>41</v>
      </c>
      <c r="E378" s="231">
        <v>3</v>
      </c>
      <c r="F378" s="51"/>
      <c r="G378" s="32"/>
      <c r="H378" s="281"/>
      <c r="I378" s="119"/>
      <c r="J378" s="32"/>
      <c r="K378" s="32"/>
      <c r="L378" s="32"/>
    </row>
    <row r="379" spans="1:12" ht="36" customHeight="1">
      <c r="A379" s="114" t="s">
        <v>2176</v>
      </c>
      <c r="B379" s="21" t="s">
        <v>516</v>
      </c>
      <c r="C379" s="35" t="s">
        <v>567</v>
      </c>
      <c r="D379" s="119" t="s">
        <v>41</v>
      </c>
      <c r="E379" s="231">
        <v>3</v>
      </c>
      <c r="F379" s="51"/>
      <c r="G379" s="32"/>
      <c r="H379" s="281"/>
      <c r="I379" s="119"/>
      <c r="J379" s="32"/>
      <c r="K379" s="32"/>
      <c r="L379" s="32"/>
    </row>
    <row r="380" spans="1:12" ht="36" customHeight="1">
      <c r="A380" s="114" t="s">
        <v>2177</v>
      </c>
      <c r="B380" s="21" t="s">
        <v>517</v>
      </c>
      <c r="C380" s="35" t="s">
        <v>568</v>
      </c>
      <c r="D380" s="119" t="s">
        <v>41</v>
      </c>
      <c r="E380" s="231">
        <v>3</v>
      </c>
      <c r="F380" s="51"/>
      <c r="G380" s="32"/>
      <c r="H380" s="281"/>
      <c r="I380" s="119"/>
      <c r="J380" s="32"/>
      <c r="K380" s="32"/>
      <c r="L380" s="32"/>
    </row>
    <row r="381" spans="1:12" ht="36" customHeight="1">
      <c r="A381" s="114" t="s">
        <v>2178</v>
      </c>
      <c r="B381" s="21" t="s">
        <v>518</v>
      </c>
      <c r="C381" s="35" t="s">
        <v>569</v>
      </c>
      <c r="D381" s="119" t="s">
        <v>41</v>
      </c>
      <c r="E381" s="231">
        <v>3</v>
      </c>
      <c r="F381" s="51"/>
      <c r="G381" s="32"/>
      <c r="H381" s="281"/>
      <c r="I381" s="119"/>
      <c r="J381" s="32"/>
      <c r="K381" s="32"/>
      <c r="L381" s="32"/>
    </row>
    <row r="382" spans="1:12" ht="36" customHeight="1">
      <c r="A382" s="114" t="s">
        <v>2179</v>
      </c>
      <c r="B382" s="21" t="s">
        <v>519</v>
      </c>
      <c r="C382" s="35" t="s">
        <v>570</v>
      </c>
      <c r="D382" s="119" t="s">
        <v>41</v>
      </c>
      <c r="E382" s="231">
        <v>3</v>
      </c>
      <c r="F382" s="51"/>
      <c r="G382" s="32"/>
      <c r="H382" s="281"/>
      <c r="I382" s="119"/>
      <c r="J382" s="32"/>
      <c r="K382" s="32"/>
      <c r="L382" s="32"/>
    </row>
    <row r="383" spans="1:12" ht="36" customHeight="1">
      <c r="A383" s="114" t="s">
        <v>2180</v>
      </c>
      <c r="B383" s="21" t="s">
        <v>520</v>
      </c>
      <c r="C383" s="35" t="s">
        <v>571</v>
      </c>
      <c r="D383" s="119" t="s">
        <v>41</v>
      </c>
      <c r="E383" s="231">
        <v>3</v>
      </c>
      <c r="F383" s="51"/>
      <c r="G383" s="32"/>
      <c r="H383" s="281"/>
      <c r="I383" s="119"/>
      <c r="J383" s="32"/>
      <c r="K383" s="32"/>
      <c r="L383" s="32"/>
    </row>
    <row r="384" spans="1:12" ht="36" customHeight="1">
      <c r="A384" s="114" t="s">
        <v>2181</v>
      </c>
      <c r="B384" s="21" t="s">
        <v>521</v>
      </c>
      <c r="C384" s="35" t="s">
        <v>572</v>
      </c>
      <c r="D384" s="119" t="s">
        <v>41</v>
      </c>
      <c r="E384" s="231">
        <v>3</v>
      </c>
      <c r="F384" s="51"/>
      <c r="G384" s="32"/>
      <c r="H384" s="281"/>
      <c r="I384" s="119"/>
      <c r="J384" s="32"/>
      <c r="K384" s="32"/>
      <c r="L384" s="32"/>
    </row>
    <row r="385" spans="1:12" ht="36" customHeight="1">
      <c r="A385" s="114" t="s">
        <v>2182</v>
      </c>
      <c r="B385" s="21" t="s">
        <v>522</v>
      </c>
      <c r="C385" s="35" t="s">
        <v>573</v>
      </c>
      <c r="D385" s="119" t="s">
        <v>41</v>
      </c>
      <c r="E385" s="231">
        <v>3</v>
      </c>
      <c r="F385" s="51"/>
      <c r="G385" s="32"/>
      <c r="H385" s="281"/>
      <c r="I385" s="119"/>
      <c r="J385" s="32"/>
      <c r="K385" s="32"/>
      <c r="L385" s="32"/>
    </row>
    <row r="386" spans="1:12" ht="36" customHeight="1">
      <c r="A386" s="114" t="s">
        <v>2183</v>
      </c>
      <c r="B386" s="21" t="s">
        <v>523</v>
      </c>
      <c r="C386" s="35" t="s">
        <v>574</v>
      </c>
      <c r="D386" s="119" t="s">
        <v>41</v>
      </c>
      <c r="E386" s="231">
        <v>3</v>
      </c>
      <c r="F386" s="51"/>
      <c r="G386" s="32"/>
      <c r="H386" s="281"/>
      <c r="I386" s="119"/>
      <c r="J386" s="32"/>
      <c r="K386" s="32"/>
      <c r="L386" s="32"/>
    </row>
    <row r="387" spans="1:12" ht="36" customHeight="1">
      <c r="A387" s="114" t="s">
        <v>2184</v>
      </c>
      <c r="B387" s="21" t="s">
        <v>524</v>
      </c>
      <c r="C387" s="35" t="s">
        <v>575</v>
      </c>
      <c r="D387" s="119" t="s">
        <v>41</v>
      </c>
      <c r="E387" s="231">
        <v>3</v>
      </c>
      <c r="F387" s="51"/>
      <c r="G387" s="32"/>
      <c r="H387" s="281"/>
      <c r="I387" s="119"/>
      <c r="J387" s="32"/>
      <c r="K387" s="32"/>
      <c r="L387" s="32"/>
    </row>
    <row r="388" spans="1:12" ht="36" customHeight="1">
      <c r="A388" s="114" t="s">
        <v>2185</v>
      </c>
      <c r="B388" s="21" t="s">
        <v>525</v>
      </c>
      <c r="C388" s="35" t="s">
        <v>576</v>
      </c>
      <c r="D388" s="119" t="s">
        <v>41</v>
      </c>
      <c r="E388" s="231">
        <v>3</v>
      </c>
      <c r="F388" s="51"/>
      <c r="G388" s="32"/>
      <c r="H388" s="281"/>
      <c r="I388" s="119"/>
      <c r="J388" s="32"/>
      <c r="K388" s="32"/>
      <c r="L388" s="32"/>
    </row>
    <row r="389" spans="1:12" ht="36" customHeight="1">
      <c r="A389" s="114" t="s">
        <v>2186</v>
      </c>
      <c r="B389" s="21" t="s">
        <v>526</v>
      </c>
      <c r="C389" s="35" t="s">
        <v>577</v>
      </c>
      <c r="D389" s="119" t="s">
        <v>41</v>
      </c>
      <c r="E389" s="231">
        <v>3</v>
      </c>
      <c r="F389" s="51"/>
      <c r="G389" s="32"/>
      <c r="H389" s="281"/>
      <c r="I389" s="119"/>
      <c r="J389" s="32"/>
      <c r="K389" s="32"/>
      <c r="L389" s="32"/>
    </row>
    <row r="390" spans="1:12" ht="36" customHeight="1">
      <c r="A390" s="114" t="s">
        <v>2187</v>
      </c>
      <c r="B390" s="21" t="s">
        <v>527</v>
      </c>
      <c r="C390" s="35" t="s">
        <v>578</v>
      </c>
      <c r="D390" s="119" t="s">
        <v>41</v>
      </c>
      <c r="E390" s="231">
        <v>3</v>
      </c>
      <c r="F390" s="51"/>
      <c r="G390" s="32"/>
      <c r="H390" s="281"/>
      <c r="I390" s="119"/>
      <c r="J390" s="32"/>
      <c r="K390" s="32"/>
      <c r="L390" s="32"/>
    </row>
    <row r="391" spans="1:12" ht="36" customHeight="1">
      <c r="A391" s="114" t="s">
        <v>2188</v>
      </c>
      <c r="B391" s="21" t="s">
        <v>528</v>
      </c>
      <c r="C391" s="35" t="s">
        <v>579</v>
      </c>
      <c r="D391" s="119" t="s">
        <v>41</v>
      </c>
      <c r="E391" s="231">
        <v>3</v>
      </c>
      <c r="F391" s="51"/>
      <c r="G391" s="32"/>
      <c r="H391" s="281"/>
      <c r="I391" s="119"/>
      <c r="J391" s="32"/>
      <c r="K391" s="32"/>
      <c r="L391" s="32"/>
    </row>
    <row r="392" spans="1:12" ht="36" customHeight="1">
      <c r="A392" s="114" t="s">
        <v>2189</v>
      </c>
      <c r="B392" s="21" t="s">
        <v>529</v>
      </c>
      <c r="C392" s="35" t="s">
        <v>580</v>
      </c>
      <c r="D392" s="119" t="s">
        <v>41</v>
      </c>
      <c r="E392" s="231">
        <v>3</v>
      </c>
      <c r="F392" s="51"/>
      <c r="G392" s="32"/>
      <c r="H392" s="281"/>
      <c r="I392" s="119"/>
      <c r="J392" s="32"/>
      <c r="K392" s="32"/>
      <c r="L392" s="32"/>
    </row>
    <row r="393" spans="1:12" ht="36" customHeight="1">
      <c r="A393" s="114" t="s">
        <v>2190</v>
      </c>
      <c r="B393" s="21" t="s">
        <v>530</v>
      </c>
      <c r="C393" s="35" t="s">
        <v>581</v>
      </c>
      <c r="D393" s="119" t="s">
        <v>41</v>
      </c>
      <c r="E393" s="231">
        <v>3</v>
      </c>
      <c r="F393" s="51"/>
      <c r="G393" s="32"/>
      <c r="H393" s="281"/>
      <c r="I393" s="119"/>
      <c r="J393" s="32"/>
      <c r="K393" s="32"/>
      <c r="L393" s="32"/>
    </row>
    <row r="394" spans="1:12" ht="15" customHeight="1">
      <c r="A394" s="115"/>
      <c r="B394" s="136"/>
      <c r="C394" s="409"/>
      <c r="D394" s="120"/>
      <c r="E394" s="229"/>
      <c r="F394" s="81"/>
      <c r="G394" s="107"/>
      <c r="H394" s="307"/>
      <c r="I394" s="120"/>
      <c r="J394" s="262" t="s">
        <v>1402</v>
      </c>
      <c r="K394" s="60"/>
      <c r="L394" s="78"/>
    </row>
    <row r="395" spans="1:12" ht="15" customHeight="1">
      <c r="A395" s="113" t="s">
        <v>2014</v>
      </c>
      <c r="B395" s="105" t="s">
        <v>588</v>
      </c>
      <c r="C395" s="426"/>
      <c r="D395" s="118"/>
      <c r="E395" s="223"/>
      <c r="F395" s="67"/>
      <c r="G395" s="66"/>
      <c r="H395" s="282"/>
      <c r="I395" s="118"/>
      <c r="J395" s="66"/>
      <c r="K395" s="66"/>
      <c r="L395" s="66"/>
    </row>
    <row r="396" spans="1:12" ht="49.5" customHeight="1">
      <c r="A396" s="114" t="s">
        <v>1175</v>
      </c>
      <c r="B396" s="20" t="s">
        <v>582</v>
      </c>
      <c r="C396" s="430" t="s">
        <v>586</v>
      </c>
      <c r="D396" s="119" t="s">
        <v>41</v>
      </c>
      <c r="E396" s="15">
        <v>150</v>
      </c>
      <c r="F396" s="15"/>
      <c r="G396" s="32"/>
      <c r="H396" s="281"/>
      <c r="I396" s="119"/>
      <c r="J396" s="32"/>
      <c r="K396" s="32"/>
      <c r="L396" s="32"/>
    </row>
    <row r="397" spans="1:12" ht="41.25" customHeight="1">
      <c r="A397" s="114" t="s">
        <v>1176</v>
      </c>
      <c r="B397" s="20" t="s">
        <v>583</v>
      </c>
      <c r="C397" s="430" t="s">
        <v>584</v>
      </c>
      <c r="D397" s="119" t="s">
        <v>41</v>
      </c>
      <c r="E397" s="15">
        <v>1800</v>
      </c>
      <c r="F397" s="15"/>
      <c r="G397" s="32"/>
      <c r="H397" s="281"/>
      <c r="I397" s="119"/>
      <c r="J397" s="32"/>
      <c r="K397" s="32"/>
      <c r="L397" s="32"/>
    </row>
    <row r="398" spans="1:12" ht="45" customHeight="1">
      <c r="A398" s="114" t="s">
        <v>1177</v>
      </c>
      <c r="B398" s="20" t="s">
        <v>1142</v>
      </c>
      <c r="C398" s="430" t="s">
        <v>587</v>
      </c>
      <c r="D398" s="119" t="s">
        <v>41</v>
      </c>
      <c r="E398" s="15">
        <v>72</v>
      </c>
      <c r="F398" s="15"/>
      <c r="G398" s="32"/>
      <c r="H398" s="281"/>
      <c r="I398" s="119"/>
      <c r="J398" s="32"/>
      <c r="K398" s="32"/>
      <c r="L398" s="32"/>
    </row>
    <row r="399" spans="1:12" ht="42" customHeight="1">
      <c r="A399" s="114" t="s">
        <v>1178</v>
      </c>
      <c r="B399" s="20" t="s">
        <v>585</v>
      </c>
      <c r="C399" s="430" t="s">
        <v>587</v>
      </c>
      <c r="D399" s="119" t="s">
        <v>41</v>
      </c>
      <c r="E399" s="15">
        <v>120</v>
      </c>
      <c r="F399" s="15"/>
      <c r="G399" s="32"/>
      <c r="H399" s="281"/>
      <c r="I399" s="119"/>
      <c r="J399" s="32"/>
      <c r="K399" s="32"/>
      <c r="L399" s="32"/>
    </row>
    <row r="400" spans="1:12" ht="15" customHeight="1">
      <c r="A400" s="115"/>
      <c r="B400" s="136"/>
      <c r="C400" s="409"/>
      <c r="D400" s="120"/>
      <c r="E400" s="229"/>
      <c r="F400" s="81"/>
      <c r="G400" s="107"/>
      <c r="H400" s="307"/>
      <c r="I400" s="120"/>
      <c r="J400" s="262" t="s">
        <v>1403</v>
      </c>
      <c r="K400" s="60"/>
      <c r="L400" s="78"/>
    </row>
    <row r="401" spans="1:12" ht="15" customHeight="1">
      <c r="A401" s="113" t="s">
        <v>2015</v>
      </c>
      <c r="B401" s="141" t="s">
        <v>654</v>
      </c>
      <c r="C401" s="431"/>
      <c r="D401" s="121"/>
      <c r="E401" s="223"/>
      <c r="F401" s="76"/>
      <c r="G401" s="75"/>
      <c r="H401" s="283"/>
      <c r="I401" s="121"/>
      <c r="J401" s="75"/>
      <c r="K401" s="75"/>
      <c r="L401" s="75"/>
    </row>
    <row r="402" spans="1:12" ht="15" customHeight="1">
      <c r="A402" s="114" t="s">
        <v>1179</v>
      </c>
      <c r="B402" s="9" t="s">
        <v>589</v>
      </c>
      <c r="C402" s="348" t="s">
        <v>590</v>
      </c>
      <c r="D402" s="25" t="s">
        <v>95</v>
      </c>
      <c r="E402" s="23">
        <v>24</v>
      </c>
      <c r="F402" s="23"/>
      <c r="G402" s="32"/>
      <c r="H402" s="281"/>
      <c r="I402" s="119"/>
      <c r="J402" s="32"/>
      <c r="K402" s="32"/>
      <c r="L402" s="32"/>
    </row>
    <row r="403" spans="1:12" ht="43.5" customHeight="1">
      <c r="A403" s="114" t="s">
        <v>1180</v>
      </c>
      <c r="B403" s="9" t="s">
        <v>591</v>
      </c>
      <c r="C403" s="348" t="s">
        <v>592</v>
      </c>
      <c r="D403" s="25" t="s">
        <v>41</v>
      </c>
      <c r="E403" s="23">
        <v>18</v>
      </c>
      <c r="F403" s="23"/>
      <c r="G403" s="32"/>
      <c r="H403" s="281"/>
      <c r="I403" s="119"/>
      <c r="J403" s="32"/>
      <c r="K403" s="32"/>
      <c r="L403" s="32"/>
    </row>
    <row r="404" spans="1:12" ht="36.75" customHeight="1">
      <c r="A404" s="114" t="s">
        <v>1181</v>
      </c>
      <c r="B404" s="9" t="s">
        <v>593</v>
      </c>
      <c r="C404" s="348" t="s">
        <v>594</v>
      </c>
      <c r="D404" s="25" t="s">
        <v>95</v>
      </c>
      <c r="E404" s="24">
        <v>18</v>
      </c>
      <c r="F404" s="24"/>
      <c r="G404" s="32"/>
      <c r="H404" s="281"/>
      <c r="I404" s="119"/>
      <c r="J404" s="32"/>
      <c r="K404" s="32"/>
      <c r="L404" s="32"/>
    </row>
    <row r="405" spans="1:12" ht="36.75" customHeight="1">
      <c r="A405" s="114" t="s">
        <v>1182</v>
      </c>
      <c r="B405" s="9" t="s">
        <v>595</v>
      </c>
      <c r="C405" s="348" t="s">
        <v>596</v>
      </c>
      <c r="D405" s="25" t="s">
        <v>95</v>
      </c>
      <c r="E405" s="24">
        <v>18</v>
      </c>
      <c r="F405" s="24"/>
      <c r="G405" s="32"/>
      <c r="H405" s="281"/>
      <c r="I405" s="119"/>
      <c r="J405" s="32"/>
      <c r="K405" s="32"/>
      <c r="L405" s="32"/>
    </row>
    <row r="406" spans="1:12" ht="36.75" customHeight="1">
      <c r="A406" s="114" t="s">
        <v>2191</v>
      </c>
      <c r="B406" s="9" t="s">
        <v>597</v>
      </c>
      <c r="C406" s="348" t="s">
        <v>598</v>
      </c>
      <c r="D406" s="25" t="s">
        <v>95</v>
      </c>
      <c r="E406" s="24">
        <v>63</v>
      </c>
      <c r="F406" s="24"/>
      <c r="G406" s="32"/>
      <c r="H406" s="281"/>
      <c r="I406" s="119"/>
      <c r="J406" s="32"/>
      <c r="K406" s="32"/>
      <c r="L406" s="32"/>
    </row>
    <row r="407" spans="1:12" ht="36.75" customHeight="1">
      <c r="A407" s="114" t="s">
        <v>2192</v>
      </c>
      <c r="B407" s="337" t="s">
        <v>599</v>
      </c>
      <c r="C407" s="348" t="s">
        <v>600</v>
      </c>
      <c r="D407" s="122" t="s">
        <v>184</v>
      </c>
      <c r="E407" s="24">
        <v>72</v>
      </c>
      <c r="F407" s="24"/>
      <c r="G407" s="32"/>
      <c r="H407" s="281"/>
      <c r="I407" s="119"/>
      <c r="J407" s="32"/>
      <c r="K407" s="32"/>
      <c r="L407" s="32"/>
    </row>
    <row r="408" spans="1:12" ht="36.75" customHeight="1">
      <c r="A408" s="114" t="s">
        <v>2193</v>
      </c>
      <c r="B408" s="22" t="s">
        <v>601</v>
      </c>
      <c r="C408" s="432" t="s">
        <v>602</v>
      </c>
      <c r="D408" s="25" t="s">
        <v>41</v>
      </c>
      <c r="E408" s="24">
        <v>12</v>
      </c>
      <c r="F408" s="24"/>
      <c r="G408" s="32"/>
      <c r="H408" s="281"/>
      <c r="I408" s="119"/>
      <c r="J408" s="32"/>
      <c r="K408" s="32"/>
      <c r="L408" s="32"/>
    </row>
    <row r="409" spans="1:12" ht="36.75" customHeight="1">
      <c r="A409" s="114" t="s">
        <v>2194</v>
      </c>
      <c r="B409" s="9" t="s">
        <v>603</v>
      </c>
      <c r="C409" s="348" t="s">
        <v>604</v>
      </c>
      <c r="D409" s="25" t="s">
        <v>41</v>
      </c>
      <c r="E409" s="24">
        <v>30</v>
      </c>
      <c r="F409" s="24"/>
      <c r="G409" s="32"/>
      <c r="H409" s="281"/>
      <c r="I409" s="119"/>
      <c r="J409" s="32"/>
      <c r="K409" s="32"/>
      <c r="L409" s="32"/>
    </row>
    <row r="410" spans="1:12" ht="36.75" customHeight="1">
      <c r="A410" s="114" t="s">
        <v>2195</v>
      </c>
      <c r="B410" s="9" t="s">
        <v>605</v>
      </c>
      <c r="C410" s="348" t="s">
        <v>606</v>
      </c>
      <c r="D410" s="25" t="s">
        <v>41</v>
      </c>
      <c r="E410" s="24">
        <v>18</v>
      </c>
      <c r="F410" s="24"/>
      <c r="G410" s="32"/>
      <c r="H410" s="281"/>
      <c r="I410" s="119"/>
      <c r="J410" s="32"/>
      <c r="K410" s="32"/>
      <c r="L410" s="32"/>
    </row>
    <row r="411" spans="1:12" ht="36.75" customHeight="1">
      <c r="A411" s="114" t="s">
        <v>2196</v>
      </c>
      <c r="B411" s="9" t="s">
        <v>607</v>
      </c>
      <c r="C411" s="348" t="s">
        <v>608</v>
      </c>
      <c r="D411" s="25" t="s">
        <v>41</v>
      </c>
      <c r="E411" s="23">
        <v>18</v>
      </c>
      <c r="F411" s="25"/>
      <c r="G411" s="32"/>
      <c r="H411" s="281"/>
      <c r="I411" s="119"/>
      <c r="J411" s="32"/>
      <c r="K411" s="32"/>
      <c r="L411" s="32"/>
    </row>
    <row r="412" spans="1:12" ht="36.75" customHeight="1">
      <c r="A412" s="114" t="s">
        <v>2197</v>
      </c>
      <c r="B412" s="9" t="s">
        <v>1143</v>
      </c>
      <c r="C412" s="348" t="s">
        <v>653</v>
      </c>
      <c r="D412" s="25" t="s">
        <v>41</v>
      </c>
      <c r="E412" s="24">
        <v>3</v>
      </c>
      <c r="F412" s="24"/>
      <c r="G412" s="32"/>
      <c r="H412" s="281"/>
      <c r="I412" s="119"/>
      <c r="J412" s="32"/>
      <c r="K412" s="32"/>
      <c r="L412" s="32"/>
    </row>
    <row r="413" spans="1:12" ht="36.75" customHeight="1">
      <c r="A413" s="114" t="s">
        <v>2198</v>
      </c>
      <c r="B413" s="9" t="s">
        <v>609</v>
      </c>
      <c r="C413" s="348" t="s">
        <v>610</v>
      </c>
      <c r="D413" s="25" t="s">
        <v>41</v>
      </c>
      <c r="E413" s="23">
        <v>12</v>
      </c>
      <c r="F413" s="23"/>
      <c r="G413" s="32"/>
      <c r="H413" s="281"/>
      <c r="I413" s="119"/>
      <c r="J413" s="32"/>
      <c r="K413" s="32"/>
      <c r="L413" s="32"/>
    </row>
    <row r="414" spans="1:12" ht="36.75" customHeight="1">
      <c r="A414" s="114" t="s">
        <v>2199</v>
      </c>
      <c r="B414" s="9" t="s">
        <v>611</v>
      </c>
      <c r="C414" s="348" t="s">
        <v>612</v>
      </c>
      <c r="D414" s="25" t="s">
        <v>41</v>
      </c>
      <c r="E414" s="23">
        <v>24</v>
      </c>
      <c r="F414" s="23"/>
      <c r="G414" s="32"/>
      <c r="H414" s="281"/>
      <c r="I414" s="119"/>
      <c r="J414" s="32"/>
      <c r="K414" s="32"/>
      <c r="L414" s="32"/>
    </row>
    <row r="415" spans="1:12" ht="36.75" customHeight="1">
      <c r="A415" s="114" t="s">
        <v>2200</v>
      </c>
      <c r="B415" s="9" t="s">
        <v>613</v>
      </c>
      <c r="C415" s="348" t="s">
        <v>614</v>
      </c>
      <c r="D415" s="25" t="s">
        <v>13</v>
      </c>
      <c r="E415" s="23">
        <v>12</v>
      </c>
      <c r="F415" s="23"/>
      <c r="G415" s="32"/>
      <c r="H415" s="281"/>
      <c r="I415" s="119"/>
      <c r="J415" s="32"/>
      <c r="K415" s="32"/>
      <c r="L415" s="32"/>
    </row>
    <row r="416" spans="1:12" ht="36.75" customHeight="1">
      <c r="A416" s="114" t="s">
        <v>2201</v>
      </c>
      <c r="B416" s="9" t="s">
        <v>615</v>
      </c>
      <c r="C416" s="348" t="s">
        <v>616</v>
      </c>
      <c r="D416" s="25" t="s">
        <v>13</v>
      </c>
      <c r="E416" s="23">
        <v>24</v>
      </c>
      <c r="F416" s="23"/>
      <c r="G416" s="32"/>
      <c r="H416" s="281"/>
      <c r="I416" s="119"/>
      <c r="J416" s="32"/>
      <c r="K416" s="32"/>
      <c r="L416" s="32"/>
    </row>
    <row r="417" spans="1:12" ht="36.75" customHeight="1">
      <c r="A417" s="114" t="s">
        <v>2202</v>
      </c>
      <c r="B417" s="9" t="s">
        <v>617</v>
      </c>
      <c r="C417" s="348" t="s">
        <v>618</v>
      </c>
      <c r="D417" s="25" t="s">
        <v>13</v>
      </c>
      <c r="E417" s="24">
        <v>12</v>
      </c>
      <c r="F417" s="24"/>
      <c r="G417" s="32"/>
      <c r="H417" s="281"/>
      <c r="I417" s="119"/>
      <c r="J417" s="32"/>
      <c r="K417" s="32"/>
      <c r="L417" s="32"/>
    </row>
    <row r="418" spans="1:12" ht="36.75" customHeight="1">
      <c r="A418" s="114" t="s">
        <v>2203</v>
      </c>
      <c r="B418" s="9" t="s">
        <v>619</v>
      </c>
      <c r="C418" s="348" t="s">
        <v>620</v>
      </c>
      <c r="D418" s="25" t="s">
        <v>41</v>
      </c>
      <c r="E418" s="23">
        <v>12</v>
      </c>
      <c r="F418" s="23"/>
      <c r="G418" s="32"/>
      <c r="H418" s="281"/>
      <c r="I418" s="119"/>
      <c r="J418" s="32"/>
      <c r="K418" s="32"/>
      <c r="L418" s="32"/>
    </row>
    <row r="419" spans="1:12" ht="36.75" customHeight="1">
      <c r="A419" s="114" t="s">
        <v>2204</v>
      </c>
      <c r="B419" s="9" t="s">
        <v>621</v>
      </c>
      <c r="C419" s="348" t="s">
        <v>622</v>
      </c>
      <c r="D419" s="25" t="s">
        <v>13</v>
      </c>
      <c r="E419" s="23">
        <v>12</v>
      </c>
      <c r="F419" s="23"/>
      <c r="G419" s="32"/>
      <c r="H419" s="281"/>
      <c r="I419" s="119"/>
      <c r="J419" s="32"/>
      <c r="K419" s="32"/>
      <c r="L419" s="32"/>
    </row>
    <row r="420" spans="1:12" ht="36.75" customHeight="1">
      <c r="A420" s="114" t="s">
        <v>2205</v>
      </c>
      <c r="B420" s="9" t="s">
        <v>623</v>
      </c>
      <c r="C420" s="348" t="s">
        <v>624</v>
      </c>
      <c r="D420" s="25" t="s">
        <v>41</v>
      </c>
      <c r="E420" s="24">
        <v>30</v>
      </c>
      <c r="F420" s="24"/>
      <c r="G420" s="32"/>
      <c r="H420" s="281"/>
      <c r="I420" s="119"/>
      <c r="J420" s="32"/>
      <c r="K420" s="32"/>
      <c r="L420" s="32"/>
    </row>
    <row r="421" spans="1:12" ht="36.75" customHeight="1">
      <c r="A421" s="114" t="s">
        <v>2206</v>
      </c>
      <c r="B421" s="9" t="s">
        <v>625</v>
      </c>
      <c r="C421" s="348" t="s">
        <v>626</v>
      </c>
      <c r="D421" s="25" t="s">
        <v>41</v>
      </c>
      <c r="E421" s="24">
        <v>144</v>
      </c>
      <c r="F421" s="24"/>
      <c r="G421" s="32"/>
      <c r="H421" s="281"/>
      <c r="I421" s="119"/>
      <c r="J421" s="32"/>
      <c r="K421" s="32"/>
      <c r="L421" s="32"/>
    </row>
    <row r="422" spans="1:12" ht="27.75" customHeight="1">
      <c r="A422" s="114" t="s">
        <v>2207</v>
      </c>
      <c r="B422" s="9" t="s">
        <v>627</v>
      </c>
      <c r="C422" s="348" t="s">
        <v>628</v>
      </c>
      <c r="D422" s="25" t="s">
        <v>95</v>
      </c>
      <c r="E422" s="24">
        <v>6</v>
      </c>
      <c r="F422" s="24"/>
      <c r="G422" s="32"/>
      <c r="H422" s="281"/>
      <c r="I422" s="119"/>
      <c r="J422" s="32"/>
      <c r="K422" s="32"/>
      <c r="L422" s="32"/>
    </row>
    <row r="423" spans="1:12" ht="36.75" customHeight="1">
      <c r="A423" s="114" t="s">
        <v>2208</v>
      </c>
      <c r="B423" s="9" t="s">
        <v>629</v>
      </c>
      <c r="C423" s="348" t="s">
        <v>630</v>
      </c>
      <c r="D423" s="25" t="s">
        <v>95</v>
      </c>
      <c r="E423" s="24">
        <v>72</v>
      </c>
      <c r="F423" s="24"/>
      <c r="G423" s="32"/>
      <c r="H423" s="281"/>
      <c r="I423" s="119"/>
      <c r="J423" s="32"/>
      <c r="K423" s="32"/>
      <c r="L423" s="32"/>
    </row>
    <row r="424" spans="1:12" ht="29.25" customHeight="1">
      <c r="A424" s="114" t="s">
        <v>2209</v>
      </c>
      <c r="B424" s="9" t="s">
        <v>631</v>
      </c>
      <c r="C424" s="348" t="s">
        <v>632</v>
      </c>
      <c r="D424" s="25" t="s">
        <v>95</v>
      </c>
      <c r="E424" s="24">
        <v>36</v>
      </c>
      <c r="F424" s="24"/>
      <c r="G424" s="32"/>
      <c r="H424" s="281"/>
      <c r="I424" s="119"/>
      <c r="J424" s="32"/>
      <c r="K424" s="32"/>
      <c r="L424" s="32"/>
    </row>
    <row r="425" spans="1:12" ht="36.75" customHeight="1">
      <c r="A425" s="114" t="s">
        <v>2210</v>
      </c>
      <c r="B425" s="9" t="s">
        <v>633</v>
      </c>
      <c r="C425" s="348" t="s">
        <v>634</v>
      </c>
      <c r="D425" s="25" t="s">
        <v>95</v>
      </c>
      <c r="E425" s="24">
        <v>6</v>
      </c>
      <c r="F425" s="24"/>
      <c r="G425" s="32"/>
      <c r="H425" s="281"/>
      <c r="I425" s="119"/>
      <c r="J425" s="32"/>
      <c r="K425" s="32"/>
      <c r="L425" s="32"/>
    </row>
    <row r="426" spans="1:12" ht="36.75" customHeight="1">
      <c r="A426" s="114" t="s">
        <v>2211</v>
      </c>
      <c r="B426" s="9" t="s">
        <v>635</v>
      </c>
      <c r="C426" s="348" t="s">
        <v>636</v>
      </c>
      <c r="D426" s="25" t="s">
        <v>95</v>
      </c>
      <c r="E426" s="24">
        <v>6</v>
      </c>
      <c r="F426" s="24"/>
      <c r="G426" s="32"/>
      <c r="H426" s="281"/>
      <c r="I426" s="119"/>
      <c r="J426" s="32"/>
      <c r="K426" s="32"/>
      <c r="L426" s="32"/>
    </row>
    <row r="427" spans="1:12" ht="36.75" customHeight="1">
      <c r="A427" s="114" t="s">
        <v>2212</v>
      </c>
      <c r="B427" s="9" t="s">
        <v>637</v>
      </c>
      <c r="C427" s="348" t="s">
        <v>638</v>
      </c>
      <c r="D427" s="25" t="s">
        <v>95</v>
      </c>
      <c r="E427" s="24">
        <v>6</v>
      </c>
      <c r="F427" s="24"/>
      <c r="G427" s="32"/>
      <c r="H427" s="281"/>
      <c r="I427" s="119"/>
      <c r="J427" s="32"/>
      <c r="K427" s="32"/>
      <c r="L427" s="32"/>
    </row>
    <row r="428" spans="1:12" ht="36.75" customHeight="1">
      <c r="A428" s="114" t="s">
        <v>2213</v>
      </c>
      <c r="B428" s="9" t="s">
        <v>639</v>
      </c>
      <c r="C428" s="348" t="s">
        <v>640</v>
      </c>
      <c r="D428" s="25" t="s">
        <v>95</v>
      </c>
      <c r="E428" s="24">
        <v>6</v>
      </c>
      <c r="F428" s="24"/>
      <c r="G428" s="32"/>
      <c r="H428" s="281"/>
      <c r="I428" s="119"/>
      <c r="J428" s="32"/>
      <c r="K428" s="32"/>
      <c r="L428" s="32"/>
    </row>
    <row r="429" spans="1:12" ht="36.75" customHeight="1">
      <c r="A429" s="114" t="s">
        <v>2214</v>
      </c>
      <c r="B429" s="9" t="s">
        <v>631</v>
      </c>
      <c r="C429" s="348" t="s">
        <v>632</v>
      </c>
      <c r="D429" s="25" t="s">
        <v>95</v>
      </c>
      <c r="E429" s="24">
        <v>36</v>
      </c>
      <c r="F429" s="24"/>
      <c r="G429" s="32"/>
      <c r="H429" s="281"/>
      <c r="I429" s="119"/>
      <c r="J429" s="32"/>
      <c r="K429" s="32"/>
      <c r="L429" s="32"/>
    </row>
    <row r="430" spans="1:12" ht="36.75" customHeight="1">
      <c r="A430" s="114" t="s">
        <v>2215</v>
      </c>
      <c r="B430" s="9" t="s">
        <v>633</v>
      </c>
      <c r="C430" s="348" t="s">
        <v>634</v>
      </c>
      <c r="D430" s="25" t="s">
        <v>95</v>
      </c>
      <c r="E430" s="24">
        <v>6</v>
      </c>
      <c r="F430" s="24"/>
      <c r="G430" s="32"/>
      <c r="H430" s="281"/>
      <c r="I430" s="119"/>
      <c r="J430" s="32"/>
      <c r="K430" s="32"/>
      <c r="L430" s="32"/>
    </row>
    <row r="431" spans="1:12" ht="36.75" customHeight="1">
      <c r="A431" s="114" t="s">
        <v>2216</v>
      </c>
      <c r="B431" s="9" t="s">
        <v>641</v>
      </c>
      <c r="C431" s="348" t="s">
        <v>642</v>
      </c>
      <c r="D431" s="25" t="s">
        <v>41</v>
      </c>
      <c r="E431" s="24">
        <v>24</v>
      </c>
      <c r="F431" s="24"/>
      <c r="G431" s="32"/>
      <c r="H431" s="281"/>
      <c r="I431" s="119"/>
      <c r="J431" s="32"/>
      <c r="K431" s="32"/>
      <c r="L431" s="32"/>
    </row>
    <row r="432" spans="1:12" ht="36.75" customHeight="1">
      <c r="A432" s="114" t="s">
        <v>2217</v>
      </c>
      <c r="B432" s="9" t="s">
        <v>643</v>
      </c>
      <c r="C432" s="348" t="s">
        <v>644</v>
      </c>
      <c r="D432" s="25" t="s">
        <v>41</v>
      </c>
      <c r="E432" s="23">
        <v>72</v>
      </c>
      <c r="F432" s="23"/>
      <c r="G432" s="32"/>
      <c r="H432" s="281"/>
      <c r="I432" s="119"/>
      <c r="J432" s="32"/>
      <c r="K432" s="32"/>
      <c r="L432" s="32"/>
    </row>
    <row r="433" spans="1:12" ht="36.75" customHeight="1">
      <c r="A433" s="114" t="s">
        <v>2218</v>
      </c>
      <c r="B433" s="9" t="s">
        <v>645</v>
      </c>
      <c r="C433" s="348" t="s">
        <v>646</v>
      </c>
      <c r="D433" s="25" t="s">
        <v>95</v>
      </c>
      <c r="E433" s="23">
        <v>600</v>
      </c>
      <c r="F433" s="23"/>
      <c r="G433" s="32"/>
      <c r="H433" s="281"/>
      <c r="I433" s="119"/>
      <c r="J433" s="32"/>
      <c r="K433" s="32"/>
      <c r="L433" s="32"/>
    </row>
    <row r="434" spans="1:12" ht="36.75" customHeight="1">
      <c r="A434" s="114" t="s">
        <v>2219</v>
      </c>
      <c r="B434" s="9" t="s">
        <v>647</v>
      </c>
      <c r="C434" s="348" t="s">
        <v>648</v>
      </c>
      <c r="D434" s="25" t="s">
        <v>95</v>
      </c>
      <c r="E434" s="23">
        <v>108</v>
      </c>
      <c r="F434" s="23"/>
      <c r="G434" s="32"/>
      <c r="H434" s="281"/>
      <c r="I434" s="119"/>
      <c r="J434" s="32"/>
      <c r="K434" s="32"/>
      <c r="L434" s="32"/>
    </row>
    <row r="435" spans="1:12" ht="36.75" customHeight="1">
      <c r="A435" s="114" t="s">
        <v>2220</v>
      </c>
      <c r="B435" s="9" t="s">
        <v>649</v>
      </c>
      <c r="C435" s="348" t="s">
        <v>650</v>
      </c>
      <c r="D435" s="25" t="s">
        <v>95</v>
      </c>
      <c r="E435" s="23">
        <v>15</v>
      </c>
      <c r="F435" s="23"/>
      <c r="G435" s="32"/>
      <c r="H435" s="281"/>
      <c r="I435" s="119"/>
      <c r="J435" s="32"/>
      <c r="K435" s="32"/>
      <c r="L435" s="32"/>
    </row>
    <row r="436" spans="1:12" ht="36.75" customHeight="1">
      <c r="A436" s="114" t="s">
        <v>2221</v>
      </c>
      <c r="B436" s="9" t="s">
        <v>651</v>
      </c>
      <c r="C436" s="348" t="s">
        <v>652</v>
      </c>
      <c r="D436" s="25" t="s">
        <v>95</v>
      </c>
      <c r="E436" s="23">
        <v>24</v>
      </c>
      <c r="F436" s="23"/>
      <c r="G436" s="32"/>
      <c r="H436" s="281"/>
      <c r="I436" s="119"/>
      <c r="J436" s="32"/>
      <c r="K436" s="32"/>
      <c r="L436" s="32"/>
    </row>
    <row r="437" spans="1:12" ht="15" customHeight="1">
      <c r="A437" s="115"/>
      <c r="B437" s="136"/>
      <c r="C437" s="409"/>
      <c r="D437" s="120"/>
      <c r="E437" s="229"/>
      <c r="F437" s="81"/>
      <c r="G437" s="107"/>
      <c r="H437" s="307"/>
      <c r="I437" s="120"/>
      <c r="J437" s="262" t="s">
        <v>1404</v>
      </c>
      <c r="K437" s="60"/>
      <c r="L437" s="78"/>
    </row>
    <row r="438" spans="1:12" ht="15" customHeight="1">
      <c r="A438" s="113" t="s">
        <v>2016</v>
      </c>
      <c r="B438" s="105" t="s">
        <v>656</v>
      </c>
      <c r="C438" s="433"/>
      <c r="D438" s="118"/>
      <c r="E438" s="223"/>
      <c r="F438" s="67"/>
      <c r="G438" s="66"/>
      <c r="H438" s="282"/>
      <c r="I438" s="118"/>
      <c r="J438" s="66"/>
      <c r="K438" s="66"/>
      <c r="L438" s="66"/>
    </row>
    <row r="439" spans="1:12" ht="39" customHeight="1">
      <c r="A439" s="114" t="s">
        <v>1183</v>
      </c>
      <c r="B439" s="20" t="s">
        <v>657</v>
      </c>
      <c r="C439" s="35" t="s">
        <v>658</v>
      </c>
      <c r="D439" s="16" t="s">
        <v>13</v>
      </c>
      <c r="E439" s="15">
        <v>24</v>
      </c>
      <c r="F439" s="15"/>
      <c r="G439" s="32"/>
      <c r="H439" s="281"/>
      <c r="I439" s="119"/>
      <c r="J439" s="32"/>
      <c r="K439" s="32"/>
      <c r="L439" s="32"/>
    </row>
    <row r="440" spans="1:12" ht="28.5" customHeight="1">
      <c r="A440" s="114" t="s">
        <v>1184</v>
      </c>
      <c r="B440" s="20" t="s">
        <v>659</v>
      </c>
      <c r="C440" s="35" t="s">
        <v>660</v>
      </c>
      <c r="D440" s="16" t="s">
        <v>13</v>
      </c>
      <c r="E440" s="15">
        <v>36</v>
      </c>
      <c r="F440" s="15"/>
      <c r="G440" s="32"/>
      <c r="H440" s="281"/>
      <c r="I440" s="119"/>
      <c r="J440" s="32"/>
      <c r="K440" s="32"/>
      <c r="L440" s="32"/>
    </row>
    <row r="441" spans="1:12" ht="28.5" customHeight="1">
      <c r="A441" s="114" t="s">
        <v>1185</v>
      </c>
      <c r="B441" s="20" t="s">
        <v>661</v>
      </c>
      <c r="C441" s="35" t="s">
        <v>662</v>
      </c>
      <c r="D441" s="16" t="s">
        <v>13</v>
      </c>
      <c r="E441" s="15">
        <v>30</v>
      </c>
      <c r="F441" s="15"/>
      <c r="G441" s="32"/>
      <c r="H441" s="281"/>
      <c r="I441" s="119"/>
      <c r="J441" s="32"/>
      <c r="K441" s="32"/>
      <c r="L441" s="32"/>
    </row>
    <row r="442" spans="1:12" ht="28.5" customHeight="1">
      <c r="A442" s="114" t="s">
        <v>1186</v>
      </c>
      <c r="B442" s="20" t="s">
        <v>663</v>
      </c>
      <c r="C442" s="35" t="s">
        <v>701</v>
      </c>
      <c r="D442" s="16" t="s">
        <v>13</v>
      </c>
      <c r="E442" s="15">
        <v>3</v>
      </c>
      <c r="F442" s="15"/>
      <c r="G442" s="32"/>
      <c r="H442" s="281"/>
      <c r="I442" s="119"/>
      <c r="J442" s="32"/>
      <c r="K442" s="32"/>
      <c r="L442" s="32"/>
    </row>
    <row r="443" spans="1:12" ht="28.5" customHeight="1">
      <c r="A443" s="114" t="s">
        <v>1187</v>
      </c>
      <c r="B443" s="20" t="s">
        <v>664</v>
      </c>
      <c r="C443" s="35" t="s">
        <v>665</v>
      </c>
      <c r="D443" s="16" t="s">
        <v>13</v>
      </c>
      <c r="E443" s="15">
        <v>18</v>
      </c>
      <c r="F443" s="15"/>
      <c r="G443" s="32"/>
      <c r="H443" s="281"/>
      <c r="I443" s="119"/>
      <c r="J443" s="32"/>
      <c r="K443" s="32"/>
      <c r="L443" s="32"/>
    </row>
    <row r="444" spans="1:12" ht="28.5" customHeight="1">
      <c r="A444" s="114" t="s">
        <v>1188</v>
      </c>
      <c r="B444" s="20" t="s">
        <v>666</v>
      </c>
      <c r="C444" s="35" t="s">
        <v>700</v>
      </c>
      <c r="D444" s="16" t="s">
        <v>13</v>
      </c>
      <c r="E444" s="15">
        <v>36</v>
      </c>
      <c r="F444" s="15"/>
      <c r="G444" s="32"/>
      <c r="H444" s="281"/>
      <c r="I444" s="119"/>
      <c r="J444" s="32"/>
      <c r="K444" s="32"/>
      <c r="L444" s="32"/>
    </row>
    <row r="445" spans="1:12" ht="28.5" customHeight="1">
      <c r="A445" s="114" t="s">
        <v>1189</v>
      </c>
      <c r="B445" s="20" t="s">
        <v>667</v>
      </c>
      <c r="C445" s="35" t="s">
        <v>668</v>
      </c>
      <c r="D445" s="16" t="s">
        <v>13</v>
      </c>
      <c r="E445" s="15">
        <v>30</v>
      </c>
      <c r="F445" s="15"/>
      <c r="G445" s="32"/>
      <c r="H445" s="281"/>
      <c r="I445" s="119"/>
      <c r="J445" s="32"/>
      <c r="K445" s="32"/>
      <c r="L445" s="32"/>
    </row>
    <row r="446" spans="1:12" ht="28.5" customHeight="1">
      <c r="A446" s="114" t="s">
        <v>1190</v>
      </c>
      <c r="B446" s="20" t="s">
        <v>669</v>
      </c>
      <c r="C446" s="35" t="s">
        <v>702</v>
      </c>
      <c r="D446" s="16" t="s">
        <v>13</v>
      </c>
      <c r="E446" s="15">
        <v>6</v>
      </c>
      <c r="F446" s="15"/>
      <c r="G446" s="32"/>
      <c r="H446" s="281"/>
      <c r="I446" s="119"/>
      <c r="J446" s="32"/>
      <c r="K446" s="32"/>
      <c r="L446" s="32"/>
    </row>
    <row r="447" spans="1:12" ht="28.5" customHeight="1">
      <c r="A447" s="114" t="s">
        <v>1191</v>
      </c>
      <c r="B447" s="20" t="s">
        <v>671</v>
      </c>
      <c r="C447" s="35" t="s">
        <v>672</v>
      </c>
      <c r="D447" s="16" t="s">
        <v>95</v>
      </c>
      <c r="E447" s="15">
        <v>18</v>
      </c>
      <c r="F447" s="15"/>
      <c r="G447" s="32"/>
      <c r="H447" s="281"/>
      <c r="I447" s="119"/>
      <c r="J447" s="32"/>
      <c r="K447" s="32"/>
      <c r="L447" s="32"/>
    </row>
    <row r="448" spans="1:12" ht="28.5" customHeight="1">
      <c r="A448" s="114" t="s">
        <v>1192</v>
      </c>
      <c r="B448" s="20" t="s">
        <v>673</v>
      </c>
      <c r="C448" s="35" t="s">
        <v>674</v>
      </c>
      <c r="D448" s="16" t="s">
        <v>95</v>
      </c>
      <c r="E448" s="15">
        <v>18</v>
      </c>
      <c r="F448" s="15"/>
      <c r="G448" s="32"/>
      <c r="H448" s="281"/>
      <c r="I448" s="119"/>
      <c r="J448" s="32"/>
      <c r="K448" s="32"/>
      <c r="L448" s="32"/>
    </row>
    <row r="449" spans="1:12" ht="28.5" customHeight="1">
      <c r="A449" s="114" t="s">
        <v>1193</v>
      </c>
      <c r="B449" s="20" t="s">
        <v>675</v>
      </c>
      <c r="C449" s="35" t="s">
        <v>676</v>
      </c>
      <c r="D449" s="16" t="s">
        <v>95</v>
      </c>
      <c r="E449" s="15">
        <v>18</v>
      </c>
      <c r="F449" s="15"/>
      <c r="G449" s="32"/>
      <c r="H449" s="281"/>
      <c r="I449" s="119"/>
      <c r="J449" s="32"/>
      <c r="K449" s="32"/>
      <c r="L449" s="32"/>
    </row>
    <row r="450" spans="1:12" ht="28.5" customHeight="1">
      <c r="A450" s="114" t="s">
        <v>1194</v>
      </c>
      <c r="B450" s="20" t="s">
        <v>677</v>
      </c>
      <c r="C450" s="35" t="s">
        <v>678</v>
      </c>
      <c r="D450" s="16" t="s">
        <v>95</v>
      </c>
      <c r="E450" s="15">
        <v>6</v>
      </c>
      <c r="F450" s="15"/>
      <c r="G450" s="32"/>
      <c r="H450" s="281"/>
      <c r="I450" s="119"/>
      <c r="J450" s="32"/>
      <c r="K450" s="32"/>
      <c r="L450" s="32"/>
    </row>
    <row r="451" spans="1:12" ht="28.5" customHeight="1">
      <c r="A451" s="114" t="s">
        <v>1195</v>
      </c>
      <c r="B451" s="20" t="s">
        <v>679</v>
      </c>
      <c r="C451" s="35" t="s">
        <v>680</v>
      </c>
      <c r="D451" s="16" t="s">
        <v>95</v>
      </c>
      <c r="E451" s="14">
        <v>3</v>
      </c>
      <c r="F451" s="14"/>
      <c r="G451" s="32"/>
      <c r="H451" s="281"/>
      <c r="I451" s="119"/>
      <c r="J451" s="32"/>
      <c r="K451" s="32"/>
      <c r="L451" s="32"/>
    </row>
    <row r="452" spans="1:12" ht="28.5" customHeight="1">
      <c r="A452" s="114" t="s">
        <v>1196</v>
      </c>
      <c r="B452" s="20" t="s">
        <v>681</v>
      </c>
      <c r="C452" s="35" t="s">
        <v>670</v>
      </c>
      <c r="D452" s="16" t="s">
        <v>95</v>
      </c>
      <c r="E452" s="15">
        <v>3</v>
      </c>
      <c r="F452" s="15"/>
      <c r="G452" s="32"/>
      <c r="H452" s="281"/>
      <c r="I452" s="119"/>
      <c r="J452" s="32"/>
      <c r="K452" s="32"/>
      <c r="L452" s="32"/>
    </row>
    <row r="453" spans="1:12" ht="28.5" customHeight="1">
      <c r="A453" s="114" t="s">
        <v>1197</v>
      </c>
      <c r="B453" s="20" t="s">
        <v>682</v>
      </c>
      <c r="C453" s="35" t="s">
        <v>683</v>
      </c>
      <c r="D453" s="16" t="s">
        <v>95</v>
      </c>
      <c r="E453" s="15">
        <v>3</v>
      </c>
      <c r="F453" s="15"/>
      <c r="G453" s="32"/>
      <c r="H453" s="281"/>
      <c r="I453" s="119"/>
      <c r="J453" s="32"/>
      <c r="K453" s="32"/>
      <c r="L453" s="32"/>
    </row>
    <row r="454" spans="1:12" ht="15" customHeight="1">
      <c r="A454" s="114" t="s">
        <v>1198</v>
      </c>
      <c r="B454" s="20" t="s">
        <v>684</v>
      </c>
      <c r="C454" s="35" t="s">
        <v>685</v>
      </c>
      <c r="D454" s="16" t="s">
        <v>95</v>
      </c>
      <c r="E454" s="15">
        <v>15</v>
      </c>
      <c r="F454" s="15"/>
      <c r="G454" s="32"/>
      <c r="H454" s="281"/>
      <c r="I454" s="119"/>
      <c r="J454" s="32"/>
      <c r="K454" s="32"/>
      <c r="L454" s="32"/>
    </row>
    <row r="455" spans="1:12" ht="36" customHeight="1">
      <c r="A455" s="114" t="s">
        <v>1199</v>
      </c>
      <c r="B455" s="33" t="s">
        <v>686</v>
      </c>
      <c r="C455" s="65" t="s">
        <v>687</v>
      </c>
      <c r="D455" s="13" t="s">
        <v>41</v>
      </c>
      <c r="E455" s="14">
        <v>12</v>
      </c>
      <c r="F455" s="14"/>
      <c r="G455" s="32"/>
      <c r="H455" s="281"/>
      <c r="I455" s="119"/>
      <c r="J455" s="32"/>
      <c r="K455" s="32"/>
      <c r="L455" s="32"/>
    </row>
    <row r="456" spans="1:12" ht="36" customHeight="1">
      <c r="A456" s="114" t="s">
        <v>1200</v>
      </c>
      <c r="B456" s="33" t="s">
        <v>688</v>
      </c>
      <c r="C456" s="65" t="s">
        <v>689</v>
      </c>
      <c r="D456" s="13" t="s">
        <v>13</v>
      </c>
      <c r="E456" s="14">
        <v>36</v>
      </c>
      <c r="F456" s="14"/>
      <c r="G456" s="32"/>
      <c r="H456" s="281"/>
      <c r="I456" s="119"/>
      <c r="J456" s="32"/>
      <c r="K456" s="32"/>
      <c r="L456" s="32"/>
    </row>
    <row r="457" spans="1:12" ht="36" customHeight="1">
      <c r="A457" s="114" t="s">
        <v>1201</v>
      </c>
      <c r="B457" s="20" t="s">
        <v>87</v>
      </c>
      <c r="C457" s="35" t="s">
        <v>88</v>
      </c>
      <c r="D457" s="13" t="s">
        <v>13</v>
      </c>
      <c r="E457" s="14">
        <v>30</v>
      </c>
      <c r="F457" s="14"/>
      <c r="G457" s="32"/>
      <c r="H457" s="281"/>
      <c r="I457" s="119"/>
      <c r="J457" s="32"/>
      <c r="K457" s="32"/>
      <c r="L457" s="32"/>
    </row>
    <row r="458" spans="1:12" ht="36" customHeight="1">
      <c r="A458" s="114" t="s">
        <v>1202</v>
      </c>
      <c r="B458" s="20" t="s">
        <v>690</v>
      </c>
      <c r="C458" s="35" t="s">
        <v>691</v>
      </c>
      <c r="D458" s="13" t="s">
        <v>13</v>
      </c>
      <c r="E458" s="14">
        <v>3</v>
      </c>
      <c r="F458" s="14"/>
      <c r="G458" s="32"/>
      <c r="H458" s="281"/>
      <c r="I458" s="119"/>
      <c r="J458" s="32"/>
      <c r="K458" s="32"/>
      <c r="L458" s="32"/>
    </row>
    <row r="459" spans="1:12" ht="36" customHeight="1">
      <c r="A459" s="114" t="s">
        <v>1203</v>
      </c>
      <c r="B459" s="20" t="s">
        <v>692</v>
      </c>
      <c r="C459" s="35" t="s">
        <v>693</v>
      </c>
      <c r="D459" s="13" t="s">
        <v>13</v>
      </c>
      <c r="E459" s="14">
        <v>3</v>
      </c>
      <c r="F459" s="14"/>
      <c r="G459" s="32"/>
      <c r="H459" s="281"/>
      <c r="I459" s="119"/>
      <c r="J459" s="32"/>
      <c r="K459" s="32"/>
      <c r="L459" s="32"/>
    </row>
    <row r="460" spans="1:12" ht="36" customHeight="1">
      <c r="A460" s="114" t="s">
        <v>1204</v>
      </c>
      <c r="B460" s="20" t="s">
        <v>694</v>
      </c>
      <c r="C460" s="35" t="s">
        <v>703</v>
      </c>
      <c r="D460" s="13" t="s">
        <v>13</v>
      </c>
      <c r="E460" s="14">
        <v>6</v>
      </c>
      <c r="F460" s="14"/>
      <c r="G460" s="32"/>
      <c r="H460" s="281"/>
      <c r="I460" s="119"/>
      <c r="J460" s="32"/>
      <c r="K460" s="32"/>
      <c r="L460" s="32"/>
    </row>
    <row r="461" spans="1:12" ht="36" customHeight="1">
      <c r="A461" s="114" t="s">
        <v>1205</v>
      </c>
      <c r="B461" s="34" t="s">
        <v>93</v>
      </c>
      <c r="C461" s="434" t="s">
        <v>94</v>
      </c>
      <c r="D461" s="13" t="s">
        <v>13</v>
      </c>
      <c r="E461" s="27">
        <v>3</v>
      </c>
      <c r="F461" s="27"/>
      <c r="G461" s="32"/>
      <c r="H461" s="281"/>
      <c r="I461" s="119"/>
      <c r="J461" s="32"/>
      <c r="K461" s="32"/>
      <c r="L461" s="32"/>
    </row>
    <row r="462" spans="1:12" ht="36" customHeight="1">
      <c r="A462" s="114" t="s">
        <v>1206</v>
      </c>
      <c r="B462" s="20" t="s">
        <v>695</v>
      </c>
      <c r="C462" s="35" t="s">
        <v>704</v>
      </c>
      <c r="D462" s="13" t="s">
        <v>13</v>
      </c>
      <c r="E462" s="14">
        <v>3</v>
      </c>
      <c r="F462" s="14"/>
      <c r="G462" s="32"/>
      <c r="H462" s="281"/>
      <c r="I462" s="119"/>
      <c r="J462" s="32"/>
      <c r="K462" s="32"/>
      <c r="L462" s="32"/>
    </row>
    <row r="463" spans="1:12" ht="36" customHeight="1">
      <c r="A463" s="114" t="s">
        <v>1207</v>
      </c>
      <c r="B463" s="20" t="s">
        <v>696</v>
      </c>
      <c r="C463" s="35" t="s">
        <v>704</v>
      </c>
      <c r="D463" s="13" t="s">
        <v>13</v>
      </c>
      <c r="E463" s="14">
        <v>3</v>
      </c>
      <c r="F463" s="14"/>
      <c r="G463" s="32"/>
      <c r="H463" s="281"/>
      <c r="I463" s="119"/>
      <c r="J463" s="32"/>
      <c r="K463" s="32"/>
      <c r="L463" s="32"/>
    </row>
    <row r="464" spans="1:12" ht="36" customHeight="1">
      <c r="A464" s="114" t="s">
        <v>1208</v>
      </c>
      <c r="B464" s="35" t="s">
        <v>697</v>
      </c>
      <c r="C464" s="35" t="s">
        <v>704</v>
      </c>
      <c r="D464" s="13" t="s">
        <v>13</v>
      </c>
      <c r="E464" s="14">
        <v>3</v>
      </c>
      <c r="F464" s="14"/>
      <c r="G464" s="32"/>
      <c r="H464" s="281"/>
      <c r="I464" s="119"/>
      <c r="J464" s="32"/>
      <c r="K464" s="32"/>
      <c r="L464" s="32"/>
    </row>
    <row r="465" spans="1:12" ht="36" customHeight="1">
      <c r="A465" s="114" t="s">
        <v>1209</v>
      </c>
      <c r="B465" s="13" t="s">
        <v>698</v>
      </c>
      <c r="C465" s="35" t="s">
        <v>705</v>
      </c>
      <c r="D465" s="13" t="s">
        <v>13</v>
      </c>
      <c r="E465" s="14">
        <v>150</v>
      </c>
      <c r="F465" s="14"/>
      <c r="G465" s="32"/>
      <c r="H465" s="281"/>
      <c r="I465" s="119"/>
      <c r="J465" s="32"/>
      <c r="K465" s="32"/>
      <c r="L465" s="32"/>
    </row>
    <row r="466" spans="1:12" ht="36" customHeight="1">
      <c r="A466" s="114" t="s">
        <v>1210</v>
      </c>
      <c r="B466" s="35" t="s">
        <v>96</v>
      </c>
      <c r="C466" s="35" t="s">
        <v>699</v>
      </c>
      <c r="D466" s="13" t="s">
        <v>103</v>
      </c>
      <c r="E466" s="15">
        <v>12</v>
      </c>
      <c r="F466" s="15"/>
      <c r="G466" s="32"/>
      <c r="H466" s="281"/>
      <c r="I466" s="119"/>
      <c r="J466" s="32"/>
      <c r="K466" s="32"/>
      <c r="L466" s="32"/>
    </row>
    <row r="467" spans="1:12" ht="36" customHeight="1">
      <c r="A467" s="114" t="s">
        <v>1211</v>
      </c>
      <c r="B467" s="35" t="s">
        <v>97</v>
      </c>
      <c r="C467" s="35" t="s">
        <v>98</v>
      </c>
      <c r="D467" s="13" t="s">
        <v>103</v>
      </c>
      <c r="E467" s="15">
        <v>24</v>
      </c>
      <c r="F467" s="15"/>
      <c r="G467" s="32"/>
      <c r="H467" s="281"/>
      <c r="I467" s="119"/>
      <c r="J467" s="32"/>
      <c r="K467" s="32"/>
      <c r="L467" s="32"/>
    </row>
    <row r="468" spans="1:12" ht="36" customHeight="1">
      <c r="A468" s="114" t="s">
        <v>1212</v>
      </c>
      <c r="B468" s="35" t="s">
        <v>99</v>
      </c>
      <c r="C468" s="35" t="s">
        <v>100</v>
      </c>
      <c r="D468" s="13" t="s">
        <v>103</v>
      </c>
      <c r="E468" s="15">
        <v>60</v>
      </c>
      <c r="F468" s="15"/>
      <c r="G468" s="32"/>
      <c r="H468" s="281"/>
      <c r="I468" s="119"/>
      <c r="J468" s="32"/>
      <c r="K468" s="32"/>
      <c r="L468" s="32"/>
    </row>
    <row r="469" spans="1:12" ht="36" customHeight="1">
      <c r="A469" s="114" t="s">
        <v>1213</v>
      </c>
      <c r="B469" s="20" t="s">
        <v>101</v>
      </c>
      <c r="C469" s="35" t="s">
        <v>102</v>
      </c>
      <c r="D469" s="13" t="s">
        <v>655</v>
      </c>
      <c r="E469" s="15">
        <v>36</v>
      </c>
      <c r="F469" s="15"/>
      <c r="G469" s="32"/>
      <c r="H469" s="281"/>
      <c r="I469" s="119"/>
      <c r="J469" s="32"/>
      <c r="K469" s="32"/>
      <c r="L469" s="32"/>
    </row>
    <row r="470" spans="1:12" ht="15" customHeight="1">
      <c r="A470" s="115"/>
      <c r="B470" s="136"/>
      <c r="C470" s="409"/>
      <c r="D470" s="120"/>
      <c r="E470" s="229"/>
      <c r="F470" s="81"/>
      <c r="G470" s="107"/>
      <c r="H470" s="307"/>
      <c r="I470" s="120"/>
      <c r="J470" s="262" t="s">
        <v>1405</v>
      </c>
      <c r="K470" s="60"/>
      <c r="L470" s="78"/>
    </row>
    <row r="471" spans="1:12" ht="15" customHeight="1">
      <c r="A471" s="113" t="s">
        <v>2017</v>
      </c>
      <c r="B471" s="97" t="s">
        <v>1007</v>
      </c>
      <c r="C471" s="426"/>
      <c r="D471" s="95"/>
      <c r="E471" s="101"/>
      <c r="F471" s="101"/>
      <c r="G471" s="66"/>
      <c r="H471" s="282"/>
      <c r="I471" s="118"/>
      <c r="J471" s="66"/>
      <c r="K471" s="66"/>
      <c r="L471" s="66"/>
    </row>
    <row r="472" spans="1:12" ht="81" customHeight="1">
      <c r="A472" s="114" t="s">
        <v>1214</v>
      </c>
      <c r="B472" s="332" t="s">
        <v>937</v>
      </c>
      <c r="C472" s="435" t="s">
        <v>938</v>
      </c>
      <c r="D472" s="335" t="s">
        <v>41</v>
      </c>
      <c r="E472" s="336">
        <v>18</v>
      </c>
      <c r="F472" s="14"/>
      <c r="G472" s="64"/>
      <c r="H472" s="284"/>
      <c r="I472" s="119"/>
      <c r="J472" s="32"/>
      <c r="K472" s="32"/>
      <c r="L472" s="32"/>
    </row>
    <row r="473" spans="1:12" ht="94.5" customHeight="1">
      <c r="A473" s="114" t="s">
        <v>1215</v>
      </c>
      <c r="B473" s="332" t="s">
        <v>1902</v>
      </c>
      <c r="C473" s="435" t="s">
        <v>939</v>
      </c>
      <c r="D473" s="335" t="s">
        <v>41</v>
      </c>
      <c r="E473" s="336">
        <v>12</v>
      </c>
      <c r="F473" s="14"/>
      <c r="G473" s="64"/>
      <c r="H473" s="284"/>
      <c r="I473" s="119"/>
      <c r="J473" s="32"/>
      <c r="K473" s="32"/>
      <c r="L473" s="32"/>
    </row>
    <row r="474" spans="1:12" ht="78.75" customHeight="1">
      <c r="A474" s="114" t="s">
        <v>1216</v>
      </c>
      <c r="B474" s="332" t="s">
        <v>1903</v>
      </c>
      <c r="C474" s="423" t="s">
        <v>940</v>
      </c>
      <c r="D474" s="335" t="s">
        <v>41</v>
      </c>
      <c r="E474" s="336">
        <v>30</v>
      </c>
      <c r="F474" s="14"/>
      <c r="G474" s="64"/>
      <c r="H474" s="284"/>
      <c r="I474" s="119"/>
      <c r="J474" s="32"/>
      <c r="K474" s="32"/>
      <c r="L474" s="32"/>
    </row>
    <row r="475" spans="1:12" ht="111" customHeight="1">
      <c r="A475" s="114" t="s">
        <v>1217</v>
      </c>
      <c r="B475" s="332" t="s">
        <v>941</v>
      </c>
      <c r="C475" s="423" t="s">
        <v>942</v>
      </c>
      <c r="D475" s="335" t="s">
        <v>41</v>
      </c>
      <c r="E475" s="336">
        <v>39</v>
      </c>
      <c r="F475" s="14"/>
      <c r="G475" s="64"/>
      <c r="H475" s="284"/>
      <c r="I475" s="119"/>
      <c r="J475" s="32"/>
      <c r="K475" s="32"/>
      <c r="L475" s="32"/>
    </row>
    <row r="476" spans="1:12" ht="62.25" customHeight="1">
      <c r="A476" s="114" t="s">
        <v>1218</v>
      </c>
      <c r="B476" s="332" t="s">
        <v>943</v>
      </c>
      <c r="C476" s="423" t="s">
        <v>944</v>
      </c>
      <c r="D476" s="335" t="s">
        <v>41</v>
      </c>
      <c r="E476" s="336">
        <v>18</v>
      </c>
      <c r="F476" s="14"/>
      <c r="G476" s="64"/>
      <c r="H476" s="284"/>
      <c r="I476" s="119"/>
      <c r="J476" s="32"/>
      <c r="K476" s="32"/>
      <c r="L476" s="32"/>
    </row>
    <row r="477" spans="1:12" ht="15" customHeight="1">
      <c r="A477" s="115"/>
      <c r="B477" s="136"/>
      <c r="C477" s="409"/>
      <c r="D477" s="120"/>
      <c r="E477" s="229"/>
      <c r="F477" s="81"/>
      <c r="G477" s="107"/>
      <c r="H477" s="307"/>
      <c r="I477" s="120"/>
      <c r="J477" s="262" t="s">
        <v>1406</v>
      </c>
      <c r="K477" s="60"/>
      <c r="L477" s="78"/>
    </row>
    <row r="478" spans="1:12" ht="15" customHeight="1">
      <c r="A478" s="113" t="s">
        <v>2018</v>
      </c>
      <c r="B478" s="97" t="s">
        <v>1894</v>
      </c>
      <c r="C478" s="424"/>
      <c r="D478" s="94"/>
      <c r="E478" s="101"/>
      <c r="F478" s="101"/>
      <c r="G478" s="70"/>
      <c r="H478" s="282"/>
      <c r="I478" s="118"/>
      <c r="J478" s="70"/>
      <c r="K478" s="70"/>
      <c r="L478" s="70"/>
    </row>
    <row r="479" spans="1:12" ht="37.5" customHeight="1">
      <c r="A479" s="114" t="s">
        <v>1219</v>
      </c>
      <c r="B479" s="20" t="s">
        <v>945</v>
      </c>
      <c r="C479" s="35" t="s">
        <v>969</v>
      </c>
      <c r="D479" s="13" t="s">
        <v>41</v>
      </c>
      <c r="E479" s="14">
        <v>24</v>
      </c>
      <c r="F479" s="14"/>
      <c r="G479" s="64"/>
      <c r="H479" s="284"/>
      <c r="I479" s="119"/>
      <c r="J479" s="32"/>
      <c r="K479" s="32"/>
      <c r="L479" s="32"/>
    </row>
    <row r="480" spans="1:12" ht="132" customHeight="1">
      <c r="A480" s="114" t="s">
        <v>1220</v>
      </c>
      <c r="B480" s="13" t="s">
        <v>946</v>
      </c>
      <c r="C480" s="35" t="s">
        <v>947</v>
      </c>
      <c r="D480" s="13" t="s">
        <v>41</v>
      </c>
      <c r="E480" s="14">
        <v>24</v>
      </c>
      <c r="F480" s="14"/>
      <c r="G480" s="64"/>
      <c r="H480" s="284"/>
      <c r="I480" s="119"/>
      <c r="J480" s="32"/>
      <c r="K480" s="32"/>
      <c r="L480" s="32"/>
    </row>
    <row r="481" spans="1:12" ht="51" customHeight="1">
      <c r="A481" s="114" t="s">
        <v>1221</v>
      </c>
      <c r="B481" s="20" t="s">
        <v>948</v>
      </c>
      <c r="C481" s="35" t="s">
        <v>949</v>
      </c>
      <c r="D481" s="13" t="s">
        <v>41</v>
      </c>
      <c r="E481" s="14">
        <v>45</v>
      </c>
      <c r="F481" s="14"/>
      <c r="G481" s="64"/>
      <c r="H481" s="284"/>
      <c r="I481" s="119"/>
      <c r="J481" s="32"/>
      <c r="K481" s="32"/>
      <c r="L481" s="32"/>
    </row>
    <row r="482" spans="1:12" ht="83.25" customHeight="1">
      <c r="A482" s="114" t="s">
        <v>1222</v>
      </c>
      <c r="B482" s="20" t="s">
        <v>950</v>
      </c>
      <c r="C482" s="35" t="s">
        <v>951</v>
      </c>
      <c r="D482" s="13" t="s">
        <v>41</v>
      </c>
      <c r="E482" s="14">
        <v>9</v>
      </c>
      <c r="F482" s="14"/>
      <c r="G482" s="64"/>
      <c r="H482" s="284"/>
      <c r="I482" s="119"/>
      <c r="J482" s="32"/>
      <c r="K482" s="32"/>
      <c r="L482" s="32"/>
    </row>
    <row r="483" spans="1:12" ht="66" customHeight="1">
      <c r="A483" s="114" t="s">
        <v>1223</v>
      </c>
      <c r="B483" s="20" t="s">
        <v>952</v>
      </c>
      <c r="C483" s="35" t="s">
        <v>970</v>
      </c>
      <c r="D483" s="13" t="s">
        <v>41</v>
      </c>
      <c r="E483" s="14">
        <v>30</v>
      </c>
      <c r="F483" s="14"/>
      <c r="G483" s="13"/>
      <c r="H483" s="285"/>
      <c r="I483" s="119"/>
      <c r="J483" s="32"/>
      <c r="K483" s="32"/>
      <c r="L483" s="32"/>
    </row>
    <row r="484" spans="1:12" ht="66" customHeight="1">
      <c r="A484" s="114" t="s">
        <v>2222</v>
      </c>
      <c r="B484" s="20" t="s">
        <v>953</v>
      </c>
      <c r="C484" s="35" t="s">
        <v>971</v>
      </c>
      <c r="D484" s="13" t="s">
        <v>41</v>
      </c>
      <c r="E484" s="14">
        <v>30</v>
      </c>
      <c r="F484" s="14"/>
      <c r="G484" s="13"/>
      <c r="H484" s="285"/>
      <c r="I484" s="119"/>
      <c r="J484" s="32"/>
      <c r="K484" s="32"/>
      <c r="L484" s="32"/>
    </row>
    <row r="485" spans="1:12" ht="66" customHeight="1">
      <c r="A485" s="114" t="s">
        <v>2223</v>
      </c>
      <c r="B485" s="65" t="s">
        <v>954</v>
      </c>
      <c r="C485" s="65" t="s">
        <v>968</v>
      </c>
      <c r="D485" s="13" t="s">
        <v>41</v>
      </c>
      <c r="E485" s="14">
        <v>180</v>
      </c>
      <c r="F485" s="14"/>
      <c r="G485" s="13"/>
      <c r="H485" s="285"/>
      <c r="I485" s="119"/>
      <c r="J485" s="32"/>
      <c r="K485" s="32"/>
      <c r="L485" s="32"/>
    </row>
    <row r="486" spans="1:12" ht="66" customHeight="1">
      <c r="A486" s="114" t="s">
        <v>2224</v>
      </c>
      <c r="B486" s="20" t="s">
        <v>955</v>
      </c>
      <c r="C486" s="35" t="s">
        <v>956</v>
      </c>
      <c r="D486" s="13" t="s">
        <v>41</v>
      </c>
      <c r="E486" s="14">
        <v>24</v>
      </c>
      <c r="F486" s="14"/>
      <c r="G486" s="64"/>
      <c r="H486" s="284"/>
      <c r="I486" s="119"/>
      <c r="J486" s="32"/>
      <c r="K486" s="32"/>
      <c r="L486" s="32"/>
    </row>
    <row r="487" spans="1:12" ht="66" customHeight="1">
      <c r="A487" s="114" t="s">
        <v>2225</v>
      </c>
      <c r="B487" s="20" t="s">
        <v>957</v>
      </c>
      <c r="C487" s="35" t="s">
        <v>958</v>
      </c>
      <c r="D487" s="13" t="s">
        <v>41</v>
      </c>
      <c r="E487" s="14">
        <v>9</v>
      </c>
      <c r="F487" s="14"/>
      <c r="G487" s="13"/>
      <c r="H487" s="285"/>
      <c r="I487" s="119"/>
      <c r="J487" s="32"/>
      <c r="K487" s="32"/>
      <c r="L487" s="32"/>
    </row>
    <row r="488" spans="1:12" ht="66" customHeight="1">
      <c r="A488" s="114" t="s">
        <v>2226</v>
      </c>
      <c r="B488" s="20" t="s">
        <v>973</v>
      </c>
      <c r="C488" s="35" t="s">
        <v>972</v>
      </c>
      <c r="D488" s="13" t="s">
        <v>41</v>
      </c>
      <c r="E488" s="14">
        <v>60</v>
      </c>
      <c r="F488" s="14"/>
      <c r="G488" s="13"/>
      <c r="H488" s="285"/>
      <c r="I488" s="119"/>
      <c r="J488" s="32"/>
      <c r="K488" s="32"/>
      <c r="L488" s="32"/>
    </row>
    <row r="489" spans="1:12" ht="66" customHeight="1">
      <c r="A489" s="114" t="s">
        <v>2227</v>
      </c>
      <c r="B489" s="13" t="s">
        <v>959</v>
      </c>
      <c r="C489" s="35" t="s">
        <v>976</v>
      </c>
      <c r="D489" s="13" t="s">
        <v>41</v>
      </c>
      <c r="E489" s="14">
        <v>18</v>
      </c>
      <c r="F489" s="13"/>
      <c r="G489" s="64"/>
      <c r="H489" s="284"/>
      <c r="I489" s="119"/>
      <c r="J489" s="32"/>
      <c r="K489" s="32"/>
      <c r="L489" s="32"/>
    </row>
    <row r="490" spans="1:12" ht="66" customHeight="1">
      <c r="A490" s="114" t="s">
        <v>2228</v>
      </c>
      <c r="B490" s="13" t="s">
        <v>960</v>
      </c>
      <c r="C490" s="35" t="s">
        <v>961</v>
      </c>
      <c r="D490" s="13" t="s">
        <v>41</v>
      </c>
      <c r="E490" s="14">
        <v>18</v>
      </c>
      <c r="F490" s="13"/>
      <c r="G490" s="64"/>
      <c r="H490" s="284"/>
      <c r="I490" s="119"/>
      <c r="J490" s="32"/>
      <c r="K490" s="32"/>
      <c r="L490" s="32"/>
    </row>
    <row r="491" spans="1:12" ht="15" customHeight="1">
      <c r="A491" s="114" t="s">
        <v>2229</v>
      </c>
      <c r="B491" s="13" t="s">
        <v>962</v>
      </c>
      <c r="C491" s="35" t="s">
        <v>963</v>
      </c>
      <c r="D491" s="13" t="s">
        <v>41</v>
      </c>
      <c r="E491" s="14">
        <v>30</v>
      </c>
      <c r="F491" s="13"/>
      <c r="G491" s="64"/>
      <c r="H491" s="284"/>
      <c r="I491" s="119"/>
      <c r="J491" s="32"/>
      <c r="K491" s="32"/>
      <c r="L491" s="32"/>
    </row>
    <row r="492" spans="1:12" ht="15" customHeight="1">
      <c r="A492" s="114" t="s">
        <v>2230</v>
      </c>
      <c r="B492" s="13" t="s">
        <v>964</v>
      </c>
      <c r="C492" s="35" t="s">
        <v>965</v>
      </c>
      <c r="D492" s="13" t="s">
        <v>41</v>
      </c>
      <c r="E492" s="14">
        <v>12</v>
      </c>
      <c r="F492" s="13"/>
      <c r="G492" s="13"/>
      <c r="H492" s="285"/>
      <c r="I492" s="119"/>
      <c r="J492" s="32"/>
      <c r="K492" s="32"/>
      <c r="L492" s="32"/>
    </row>
    <row r="493" spans="1:12" ht="15" customHeight="1">
      <c r="A493" s="114" t="s">
        <v>2231</v>
      </c>
      <c r="B493" s="20" t="s">
        <v>966</v>
      </c>
      <c r="C493" s="35" t="s">
        <v>974</v>
      </c>
      <c r="D493" s="13" t="s">
        <v>41</v>
      </c>
      <c r="E493" s="14">
        <v>3</v>
      </c>
      <c r="F493" s="14"/>
      <c r="G493" s="64"/>
      <c r="H493" s="284"/>
      <c r="I493" s="119"/>
      <c r="J493" s="32"/>
      <c r="K493" s="32"/>
      <c r="L493" s="32"/>
    </row>
    <row r="494" spans="1:12" ht="15" customHeight="1">
      <c r="A494" s="114" t="s">
        <v>2232</v>
      </c>
      <c r="B494" s="20" t="s">
        <v>967</v>
      </c>
      <c r="C494" s="35" t="s">
        <v>975</v>
      </c>
      <c r="D494" s="13" t="s">
        <v>41</v>
      </c>
      <c r="E494" s="14">
        <v>6</v>
      </c>
      <c r="F494" s="14"/>
      <c r="G494" s="64"/>
      <c r="H494" s="284"/>
      <c r="I494" s="119"/>
      <c r="J494" s="32"/>
      <c r="K494" s="32"/>
      <c r="L494" s="32"/>
    </row>
    <row r="495" spans="1:12" ht="15" customHeight="1">
      <c r="A495" s="115"/>
      <c r="B495" s="136"/>
      <c r="C495" s="409"/>
      <c r="D495" s="120"/>
      <c r="E495" s="229"/>
      <c r="F495" s="81"/>
      <c r="G495" s="107"/>
      <c r="H495" s="307"/>
      <c r="I495" s="120"/>
      <c r="J495" s="262" t="s">
        <v>1407</v>
      </c>
      <c r="K495" s="60"/>
      <c r="L495" s="78"/>
    </row>
    <row r="496" spans="1:12" ht="15" customHeight="1">
      <c r="A496" s="113" t="s">
        <v>1477</v>
      </c>
      <c r="B496" s="97" t="s">
        <v>706</v>
      </c>
      <c r="C496" s="425"/>
      <c r="D496" s="121"/>
      <c r="E496" s="223"/>
      <c r="F496" s="76"/>
      <c r="G496" s="75"/>
      <c r="H496" s="283"/>
      <c r="I496" s="121"/>
      <c r="J496" s="75"/>
      <c r="K496" s="75"/>
      <c r="L496" s="75"/>
    </row>
    <row r="497" spans="1:12" ht="61.5" customHeight="1">
      <c r="A497" s="114" t="s">
        <v>1224</v>
      </c>
      <c r="B497" s="35" t="s">
        <v>104</v>
      </c>
      <c r="C497" s="436" t="s">
        <v>707</v>
      </c>
      <c r="D497" s="119" t="s">
        <v>13</v>
      </c>
      <c r="E497" s="15">
        <v>12</v>
      </c>
      <c r="F497" s="15"/>
      <c r="G497" s="32"/>
      <c r="H497" s="281"/>
      <c r="I497" s="119"/>
      <c r="J497" s="32"/>
      <c r="K497" s="32"/>
      <c r="L497" s="32"/>
    </row>
    <row r="498" spans="1:12" ht="29.25" customHeight="1">
      <c r="A498" s="114" t="s">
        <v>1225</v>
      </c>
      <c r="B498" s="20" t="s">
        <v>105</v>
      </c>
      <c r="C498" s="35" t="s">
        <v>106</v>
      </c>
      <c r="D498" s="119" t="s">
        <v>13</v>
      </c>
      <c r="E498" s="15">
        <v>16</v>
      </c>
      <c r="F498" s="15"/>
      <c r="G498" s="32"/>
      <c r="H498" s="281"/>
      <c r="I498" s="119"/>
      <c r="J498" s="32"/>
      <c r="K498" s="32"/>
      <c r="L498" s="32"/>
    </row>
    <row r="499" spans="1:12" ht="27.75" customHeight="1">
      <c r="A499" s="114" t="s">
        <v>1226</v>
      </c>
      <c r="B499" s="35" t="s">
        <v>107</v>
      </c>
      <c r="C499" s="35" t="s">
        <v>108</v>
      </c>
      <c r="D499" s="119" t="s">
        <v>13</v>
      </c>
      <c r="E499" s="15">
        <v>16</v>
      </c>
      <c r="F499" s="15"/>
      <c r="G499" s="32"/>
      <c r="H499" s="281"/>
      <c r="I499" s="119"/>
      <c r="J499" s="32"/>
      <c r="K499" s="32"/>
      <c r="L499" s="32"/>
    </row>
    <row r="500" spans="1:12" ht="27.75" customHeight="1">
      <c r="A500" s="114" t="s">
        <v>1227</v>
      </c>
      <c r="B500" s="35" t="s">
        <v>109</v>
      </c>
      <c r="C500" s="35" t="s">
        <v>108</v>
      </c>
      <c r="D500" s="119" t="s">
        <v>13</v>
      </c>
      <c r="E500" s="15">
        <v>16</v>
      </c>
      <c r="F500" s="15"/>
      <c r="G500" s="32"/>
      <c r="H500" s="281"/>
      <c r="I500" s="119"/>
      <c r="J500" s="32"/>
      <c r="K500" s="32"/>
      <c r="L500" s="32"/>
    </row>
    <row r="501" spans="1:12" ht="18" customHeight="1">
      <c r="A501" s="114" t="s">
        <v>1228</v>
      </c>
      <c r="B501" s="35" t="s">
        <v>110</v>
      </c>
      <c r="C501" s="35" t="s">
        <v>108</v>
      </c>
      <c r="D501" s="119" t="s">
        <v>13</v>
      </c>
      <c r="E501" s="15">
        <v>16</v>
      </c>
      <c r="F501" s="15"/>
      <c r="G501" s="32"/>
      <c r="H501" s="281"/>
      <c r="I501" s="119"/>
      <c r="J501" s="32"/>
      <c r="K501" s="32"/>
      <c r="L501" s="32"/>
    </row>
    <row r="502" spans="1:12" ht="15" customHeight="1">
      <c r="A502" s="115"/>
      <c r="B502" s="136"/>
      <c r="C502" s="409"/>
      <c r="D502" s="120"/>
      <c r="E502" s="229"/>
      <c r="F502" s="81"/>
      <c r="G502" s="107"/>
      <c r="H502" s="307"/>
      <c r="I502" s="120"/>
      <c r="J502" s="262" t="s">
        <v>1408</v>
      </c>
      <c r="K502" s="60"/>
      <c r="L502" s="78"/>
    </row>
    <row r="503" spans="1:12" ht="15" customHeight="1">
      <c r="A503" s="113" t="s">
        <v>2019</v>
      </c>
      <c r="B503" s="97" t="s">
        <v>708</v>
      </c>
      <c r="C503" s="426"/>
      <c r="D503" s="118"/>
      <c r="E503" s="223"/>
      <c r="F503" s="67"/>
      <c r="G503" s="66"/>
      <c r="H503" s="282"/>
      <c r="I503" s="118"/>
      <c r="J503" s="66"/>
      <c r="K503" s="66"/>
      <c r="L503" s="66"/>
    </row>
    <row r="504" spans="1:12" ht="95.25">
      <c r="A504" s="114" t="s">
        <v>1229</v>
      </c>
      <c r="B504" s="332" t="s">
        <v>709</v>
      </c>
      <c r="C504" s="423" t="s">
        <v>1935</v>
      </c>
      <c r="D504" s="335" t="s">
        <v>103</v>
      </c>
      <c r="E504" s="336">
        <v>24</v>
      </c>
      <c r="F504" s="14"/>
      <c r="G504" s="32"/>
      <c r="H504" s="281"/>
      <c r="I504" s="119"/>
      <c r="J504" s="32"/>
      <c r="K504" s="32"/>
      <c r="L504" s="32"/>
    </row>
    <row r="505" spans="1:12" ht="76.5">
      <c r="A505" s="114" t="s">
        <v>1230</v>
      </c>
      <c r="B505" s="332" t="s">
        <v>709</v>
      </c>
      <c r="C505" s="423" t="s">
        <v>1923</v>
      </c>
      <c r="D505" s="335" t="s">
        <v>103</v>
      </c>
      <c r="E505" s="336">
        <v>40</v>
      </c>
      <c r="F505" s="14"/>
      <c r="G505" s="32"/>
      <c r="H505" s="281"/>
      <c r="I505" s="119"/>
      <c r="J505" s="32"/>
      <c r="K505" s="32"/>
      <c r="L505" s="32"/>
    </row>
    <row r="506" spans="1:12" ht="76.5">
      <c r="A506" s="114" t="s">
        <v>1231</v>
      </c>
      <c r="B506" s="332" t="s">
        <v>709</v>
      </c>
      <c r="C506" s="423" t="s">
        <v>1924</v>
      </c>
      <c r="D506" s="335" t="s">
        <v>103</v>
      </c>
      <c r="E506" s="329">
        <v>40</v>
      </c>
      <c r="F506" s="15"/>
      <c r="G506" s="32"/>
      <c r="H506" s="281"/>
      <c r="I506" s="119"/>
      <c r="J506" s="32"/>
      <c r="K506" s="32"/>
      <c r="L506" s="32"/>
    </row>
    <row r="507" spans="1:12" ht="76.5">
      <c r="A507" s="114" t="s">
        <v>1232</v>
      </c>
      <c r="B507" s="332" t="s">
        <v>709</v>
      </c>
      <c r="C507" s="423" t="s">
        <v>1925</v>
      </c>
      <c r="D507" s="335" t="s">
        <v>103</v>
      </c>
      <c r="E507" s="329">
        <v>40</v>
      </c>
      <c r="F507" s="15"/>
      <c r="G507" s="32"/>
      <c r="H507" s="281"/>
      <c r="I507" s="119"/>
      <c r="J507" s="32"/>
      <c r="K507" s="32"/>
      <c r="L507" s="32"/>
    </row>
    <row r="508" spans="1:12" ht="39.75" customHeight="1">
      <c r="A508" s="114" t="s">
        <v>1233</v>
      </c>
      <c r="B508" s="332" t="s">
        <v>710</v>
      </c>
      <c r="C508" s="423" t="s">
        <v>1904</v>
      </c>
      <c r="D508" s="335" t="s">
        <v>103</v>
      </c>
      <c r="E508" s="329">
        <v>6</v>
      </c>
      <c r="F508" s="15"/>
      <c r="G508" s="32"/>
      <c r="H508" s="281"/>
      <c r="I508" s="119"/>
      <c r="J508" s="32"/>
      <c r="K508" s="32"/>
      <c r="L508" s="32"/>
    </row>
    <row r="509" spans="1:12" ht="39.75" customHeight="1">
      <c r="A509" s="114" t="s">
        <v>2233</v>
      </c>
      <c r="B509" s="332" t="s">
        <v>710</v>
      </c>
      <c r="C509" s="423" t="s">
        <v>1905</v>
      </c>
      <c r="D509" s="335" t="s">
        <v>103</v>
      </c>
      <c r="E509" s="329">
        <v>6</v>
      </c>
      <c r="F509" s="15"/>
      <c r="G509" s="32"/>
      <c r="H509" s="281"/>
      <c r="I509" s="119"/>
      <c r="J509" s="32"/>
      <c r="K509" s="32"/>
      <c r="L509" s="32"/>
    </row>
    <row r="510" spans="1:12" ht="39.75" customHeight="1">
      <c r="A510" s="114" t="s">
        <v>2234</v>
      </c>
      <c r="B510" s="332" t="s">
        <v>710</v>
      </c>
      <c r="C510" s="423" t="s">
        <v>1906</v>
      </c>
      <c r="D510" s="335" t="s">
        <v>103</v>
      </c>
      <c r="E510" s="329">
        <v>6</v>
      </c>
      <c r="F510" s="15"/>
      <c r="G510" s="32"/>
      <c r="H510" s="281"/>
      <c r="I510" s="119"/>
      <c r="J510" s="32"/>
      <c r="K510" s="32"/>
      <c r="L510" s="32"/>
    </row>
    <row r="511" spans="1:12" ht="39.75" customHeight="1">
      <c r="A511" s="114" t="s">
        <v>2235</v>
      </c>
      <c r="B511" s="332" t="s">
        <v>1907</v>
      </c>
      <c r="C511" s="423" t="s">
        <v>1908</v>
      </c>
      <c r="D511" s="335" t="s">
        <v>103</v>
      </c>
      <c r="E511" s="329">
        <v>6</v>
      </c>
      <c r="F511" s="15"/>
      <c r="G511" s="32"/>
      <c r="H511" s="281"/>
      <c r="I511" s="119"/>
      <c r="J511" s="32"/>
      <c r="K511" s="32"/>
      <c r="L511" s="32"/>
    </row>
    <row r="512" spans="1:12" ht="39.75" customHeight="1">
      <c r="A512" s="114" t="s">
        <v>2236</v>
      </c>
      <c r="B512" s="338" t="s">
        <v>1909</v>
      </c>
      <c r="C512" s="437" t="s">
        <v>1910</v>
      </c>
      <c r="D512" s="339" t="s">
        <v>103</v>
      </c>
      <c r="E512" s="340">
        <v>6</v>
      </c>
      <c r="F512" s="15"/>
      <c r="G512" s="32"/>
      <c r="H512" s="281"/>
      <c r="I512" s="119"/>
      <c r="J512" s="32"/>
      <c r="K512" s="32"/>
      <c r="L512" s="32"/>
    </row>
    <row r="513" spans="1:12" ht="39.75" customHeight="1">
      <c r="A513" s="114" t="s">
        <v>2237</v>
      </c>
      <c r="B513" s="338" t="s">
        <v>711</v>
      </c>
      <c r="C513" s="437" t="s">
        <v>1911</v>
      </c>
      <c r="D513" s="339" t="s">
        <v>103</v>
      </c>
      <c r="E513" s="340">
        <v>6</v>
      </c>
      <c r="F513" s="15"/>
      <c r="G513" s="32"/>
      <c r="H513" s="281"/>
      <c r="I513" s="119"/>
      <c r="J513" s="32"/>
      <c r="K513" s="32"/>
      <c r="L513" s="32"/>
    </row>
    <row r="514" spans="1:12" ht="39.75" customHeight="1">
      <c r="A514" s="114" t="s">
        <v>2238</v>
      </c>
      <c r="B514" s="338" t="s">
        <v>1912</v>
      </c>
      <c r="C514" s="437" t="s">
        <v>1913</v>
      </c>
      <c r="D514" s="339" t="s">
        <v>103</v>
      </c>
      <c r="E514" s="340">
        <v>6</v>
      </c>
      <c r="F514" s="15"/>
      <c r="G514" s="32"/>
      <c r="H514" s="281"/>
      <c r="I514" s="119"/>
      <c r="J514" s="32"/>
      <c r="K514" s="32"/>
      <c r="L514" s="32"/>
    </row>
    <row r="515" spans="1:12" ht="39.75" customHeight="1">
      <c r="A515" s="114" t="s">
        <v>2239</v>
      </c>
      <c r="B515" s="338" t="s">
        <v>711</v>
      </c>
      <c r="C515" s="437" t="s">
        <v>1914</v>
      </c>
      <c r="D515" s="339" t="s">
        <v>103</v>
      </c>
      <c r="E515" s="340">
        <v>6</v>
      </c>
      <c r="F515" s="15"/>
      <c r="G515" s="32"/>
      <c r="H515" s="281"/>
      <c r="I515" s="119"/>
      <c r="J515" s="32"/>
      <c r="K515" s="32"/>
      <c r="L515" s="32"/>
    </row>
    <row r="516" spans="1:12" ht="39.75" customHeight="1">
      <c r="A516" s="114" t="s">
        <v>2240</v>
      </c>
      <c r="B516" s="338" t="s">
        <v>1912</v>
      </c>
      <c r="C516" s="437" t="s">
        <v>1915</v>
      </c>
      <c r="D516" s="339" t="s">
        <v>103</v>
      </c>
      <c r="E516" s="340">
        <v>6</v>
      </c>
      <c r="F516" s="15"/>
      <c r="G516" s="32"/>
      <c r="H516" s="281"/>
      <c r="I516" s="119"/>
      <c r="J516" s="32"/>
      <c r="K516" s="32"/>
      <c r="L516" s="32"/>
    </row>
    <row r="517" spans="1:12" ht="39.75" customHeight="1">
      <c r="A517" s="114" t="s">
        <v>2241</v>
      </c>
      <c r="B517" s="332" t="s">
        <v>712</v>
      </c>
      <c r="C517" s="423" t="s">
        <v>1916</v>
      </c>
      <c r="D517" s="335" t="s">
        <v>103</v>
      </c>
      <c r="E517" s="329">
        <v>6</v>
      </c>
      <c r="F517" s="15"/>
      <c r="G517" s="32"/>
      <c r="H517" s="281"/>
      <c r="I517" s="119"/>
      <c r="J517" s="32"/>
      <c r="K517" s="32"/>
      <c r="L517" s="32"/>
    </row>
    <row r="518" spans="1:12" ht="39.75" customHeight="1">
      <c r="A518" s="114" t="s">
        <v>2242</v>
      </c>
      <c r="B518" s="332" t="s">
        <v>1917</v>
      </c>
      <c r="C518" s="437" t="s">
        <v>1918</v>
      </c>
      <c r="D518" s="335" t="s">
        <v>95</v>
      </c>
      <c r="E518" s="329">
        <v>90</v>
      </c>
      <c r="F518" s="15"/>
      <c r="G518" s="32"/>
      <c r="H518" s="281"/>
      <c r="I518" s="119"/>
      <c r="J518" s="32"/>
      <c r="K518" s="32"/>
      <c r="L518" s="32"/>
    </row>
    <row r="519" spans="1:12" ht="39.75" customHeight="1">
      <c r="A519" s="114" t="s">
        <v>2243</v>
      </c>
      <c r="B519" s="332" t="s">
        <v>1917</v>
      </c>
      <c r="C519" s="437" t="s">
        <v>1919</v>
      </c>
      <c r="D519" s="335" t="s">
        <v>95</v>
      </c>
      <c r="E519" s="329">
        <v>300</v>
      </c>
      <c r="F519" s="15"/>
      <c r="G519" s="32"/>
      <c r="H519" s="281"/>
      <c r="I519" s="119"/>
      <c r="J519" s="32"/>
      <c r="K519" s="32"/>
      <c r="L519" s="32"/>
    </row>
    <row r="520" spans="1:12" ht="39.75" customHeight="1">
      <c r="A520" s="114" t="s">
        <v>2244</v>
      </c>
      <c r="B520" s="332" t="s">
        <v>1917</v>
      </c>
      <c r="C520" s="437" t="s">
        <v>1920</v>
      </c>
      <c r="D520" s="335" t="s">
        <v>95</v>
      </c>
      <c r="E520" s="329">
        <v>300</v>
      </c>
      <c r="F520" s="15"/>
      <c r="G520" s="32"/>
      <c r="H520" s="281"/>
      <c r="I520" s="119"/>
      <c r="J520" s="32"/>
      <c r="K520" s="32"/>
      <c r="L520" s="32"/>
    </row>
    <row r="521" spans="1:12" ht="39.75" customHeight="1">
      <c r="A521" s="114" t="s">
        <v>2245</v>
      </c>
      <c r="B521" s="332" t="s">
        <v>1921</v>
      </c>
      <c r="C521" s="423" t="s">
        <v>1922</v>
      </c>
      <c r="D521" s="335" t="s">
        <v>95</v>
      </c>
      <c r="E521" s="329">
        <v>144</v>
      </c>
      <c r="F521" s="15"/>
      <c r="G521" s="32"/>
      <c r="H521" s="281"/>
      <c r="I521" s="119"/>
      <c r="J521" s="32"/>
      <c r="K521" s="32"/>
      <c r="L521" s="32"/>
    </row>
    <row r="522" spans="1:12" ht="90.75" customHeight="1">
      <c r="A522" s="114" t="s">
        <v>2246</v>
      </c>
      <c r="B522" s="332" t="s">
        <v>713</v>
      </c>
      <c r="C522" s="423" t="s">
        <v>1936</v>
      </c>
      <c r="D522" s="335" t="s">
        <v>95</v>
      </c>
      <c r="E522" s="335">
        <v>60</v>
      </c>
      <c r="F522" s="15"/>
      <c r="G522" s="32"/>
      <c r="H522" s="281"/>
      <c r="I522" s="119"/>
      <c r="J522" s="32"/>
      <c r="K522" s="32"/>
      <c r="L522" s="32"/>
    </row>
    <row r="523" spans="1:12" ht="109.5" customHeight="1">
      <c r="A523" s="114" t="s">
        <v>2247</v>
      </c>
      <c r="B523" s="332" t="s">
        <v>1926</v>
      </c>
      <c r="C523" s="423" t="s">
        <v>1937</v>
      </c>
      <c r="D523" s="335" t="s">
        <v>95</v>
      </c>
      <c r="E523" s="335">
        <v>9</v>
      </c>
      <c r="F523" s="15"/>
      <c r="G523" s="32"/>
      <c r="H523" s="281"/>
      <c r="I523" s="119"/>
      <c r="J523" s="32"/>
      <c r="K523" s="32"/>
      <c r="L523" s="32"/>
    </row>
    <row r="524" spans="1:12" ht="82.5" customHeight="1">
      <c r="A524" s="114" t="s">
        <v>2248</v>
      </c>
      <c r="B524" s="332" t="s">
        <v>1927</v>
      </c>
      <c r="C524" s="423" t="s">
        <v>1937</v>
      </c>
      <c r="D524" s="335" t="s">
        <v>95</v>
      </c>
      <c r="E524" s="335">
        <v>9</v>
      </c>
      <c r="F524" s="15"/>
      <c r="G524" s="32"/>
      <c r="H524" s="281"/>
      <c r="I524" s="119"/>
      <c r="J524" s="32"/>
      <c r="K524" s="32"/>
      <c r="L524" s="32"/>
    </row>
    <row r="525" spans="1:12" ht="78.75" customHeight="1">
      <c r="A525" s="114" t="s">
        <v>2249</v>
      </c>
      <c r="B525" s="332" t="s">
        <v>714</v>
      </c>
      <c r="C525" s="423" t="s">
        <v>1938</v>
      </c>
      <c r="D525" s="335" t="s">
        <v>95</v>
      </c>
      <c r="E525" s="335">
        <v>30</v>
      </c>
      <c r="F525" s="15"/>
      <c r="G525" s="32"/>
      <c r="H525" s="281"/>
      <c r="I525" s="119"/>
      <c r="J525" s="32"/>
      <c r="K525" s="32"/>
      <c r="L525" s="32"/>
    </row>
    <row r="526" spans="1:12" ht="78.75" customHeight="1">
      <c r="A526" s="114" t="s">
        <v>2250</v>
      </c>
      <c r="B526" s="332" t="s">
        <v>1928</v>
      </c>
      <c r="C526" s="423" t="s">
        <v>1939</v>
      </c>
      <c r="D526" s="335" t="s">
        <v>95</v>
      </c>
      <c r="E526" s="335">
        <v>30</v>
      </c>
      <c r="F526" s="15"/>
      <c r="G526" s="32"/>
      <c r="H526" s="281"/>
      <c r="I526" s="119"/>
      <c r="J526" s="32"/>
      <c r="K526" s="32"/>
      <c r="L526" s="32"/>
    </row>
    <row r="527" spans="1:12" ht="39.75" customHeight="1">
      <c r="A527" s="114" t="s">
        <v>2251</v>
      </c>
      <c r="B527" s="332" t="s">
        <v>1929</v>
      </c>
      <c r="C527" s="423" t="s">
        <v>1930</v>
      </c>
      <c r="D527" s="335" t="s">
        <v>95</v>
      </c>
      <c r="E527" s="335">
        <v>30</v>
      </c>
      <c r="F527" s="15"/>
      <c r="G527" s="32"/>
      <c r="H527" s="281"/>
      <c r="I527" s="119"/>
      <c r="J527" s="32"/>
      <c r="K527" s="32"/>
      <c r="L527" s="32"/>
    </row>
    <row r="528" spans="1:12" ht="39.75" customHeight="1">
      <c r="A528" s="114" t="s">
        <v>2252</v>
      </c>
      <c r="B528" s="341" t="s">
        <v>1931</v>
      </c>
      <c r="C528" s="438" t="s">
        <v>1932</v>
      </c>
      <c r="D528" s="335" t="s">
        <v>95</v>
      </c>
      <c r="E528" s="335">
        <v>9</v>
      </c>
      <c r="F528" s="15"/>
      <c r="G528" s="32"/>
      <c r="H528" s="281"/>
      <c r="I528" s="119"/>
      <c r="J528" s="32"/>
      <c r="K528" s="32"/>
      <c r="L528" s="32"/>
    </row>
    <row r="529" spans="1:12" ht="39.75" customHeight="1">
      <c r="A529" s="114" t="s">
        <v>2253</v>
      </c>
      <c r="B529" s="332" t="s">
        <v>1933</v>
      </c>
      <c r="C529" s="423" t="s">
        <v>1934</v>
      </c>
      <c r="D529" s="335" t="s">
        <v>13</v>
      </c>
      <c r="E529" s="335">
        <v>600</v>
      </c>
      <c r="F529" s="15"/>
      <c r="G529" s="32"/>
      <c r="H529" s="281"/>
      <c r="I529" s="119"/>
      <c r="J529" s="32"/>
      <c r="K529" s="32"/>
      <c r="L529" s="32"/>
    </row>
    <row r="530" spans="1:12" ht="15" customHeight="1">
      <c r="A530" s="115"/>
      <c r="B530" s="136"/>
      <c r="C530" s="409"/>
      <c r="D530" s="120"/>
      <c r="E530" s="229"/>
      <c r="F530" s="81"/>
      <c r="G530" s="107"/>
      <c r="H530" s="307"/>
      <c r="I530" s="120"/>
      <c r="J530" s="262" t="s">
        <v>1409</v>
      </c>
      <c r="K530" s="60"/>
      <c r="L530" s="78"/>
    </row>
    <row r="531" spans="1:12" ht="15" customHeight="1">
      <c r="A531" s="113" t="s">
        <v>2020</v>
      </c>
      <c r="B531" s="97" t="s">
        <v>715</v>
      </c>
      <c r="C531" s="426"/>
      <c r="D531" s="118"/>
      <c r="E531" s="223"/>
      <c r="F531" s="67"/>
      <c r="G531" s="66"/>
      <c r="H531" s="282"/>
      <c r="I531" s="118"/>
      <c r="J531" s="66"/>
      <c r="K531" s="66"/>
      <c r="L531" s="66"/>
    </row>
    <row r="532" spans="1:12" ht="112.5" customHeight="1">
      <c r="A532" s="114" t="s">
        <v>1234</v>
      </c>
      <c r="B532" s="332" t="s">
        <v>1949</v>
      </c>
      <c r="C532" s="423" t="s">
        <v>1950</v>
      </c>
      <c r="D532" s="335" t="s">
        <v>13</v>
      </c>
      <c r="E532" s="336">
        <v>3</v>
      </c>
      <c r="F532" s="14"/>
      <c r="G532" s="32"/>
      <c r="H532" s="281"/>
      <c r="I532" s="119"/>
      <c r="J532" s="32"/>
      <c r="K532" s="32"/>
      <c r="L532" s="32"/>
    </row>
    <row r="533" spans="1:12" ht="97.5" customHeight="1">
      <c r="A533" s="114" t="s">
        <v>1235</v>
      </c>
      <c r="B533" s="332" t="s">
        <v>717</v>
      </c>
      <c r="C533" s="423" t="s">
        <v>1941</v>
      </c>
      <c r="D533" s="335" t="s">
        <v>13</v>
      </c>
      <c r="E533" s="336">
        <v>3</v>
      </c>
      <c r="F533" s="14"/>
      <c r="G533" s="32"/>
      <c r="H533" s="281"/>
      <c r="I533" s="119"/>
      <c r="J533" s="32"/>
      <c r="K533" s="32"/>
      <c r="L533" s="32"/>
    </row>
    <row r="534" spans="1:12" ht="96.75" customHeight="1">
      <c r="A534" s="114" t="s">
        <v>1236</v>
      </c>
      <c r="B534" s="332" t="s">
        <v>718</v>
      </c>
      <c r="C534" s="423" t="s">
        <v>1942</v>
      </c>
      <c r="D534" s="335" t="s">
        <v>13</v>
      </c>
      <c r="E534" s="336">
        <v>3</v>
      </c>
      <c r="F534" s="14"/>
      <c r="G534" s="32"/>
      <c r="H534" s="281"/>
      <c r="I534" s="119"/>
      <c r="J534" s="32"/>
      <c r="K534" s="32"/>
      <c r="L534" s="32"/>
    </row>
    <row r="535" spans="1:12" ht="92.25" customHeight="1">
      <c r="A535" s="114" t="s">
        <v>1237</v>
      </c>
      <c r="B535" s="332" t="s">
        <v>719</v>
      </c>
      <c r="C535" s="423" t="s">
        <v>1943</v>
      </c>
      <c r="D535" s="335" t="s">
        <v>13</v>
      </c>
      <c r="E535" s="336">
        <v>3</v>
      </c>
      <c r="F535" s="14"/>
      <c r="G535" s="32"/>
      <c r="H535" s="281"/>
      <c r="I535" s="119"/>
      <c r="J535" s="32"/>
      <c r="K535" s="32"/>
      <c r="L535" s="32"/>
    </row>
    <row r="536" spans="1:12" ht="81" customHeight="1">
      <c r="A536" s="114" t="s">
        <v>2254</v>
      </c>
      <c r="B536" s="332" t="s">
        <v>720</v>
      </c>
      <c r="C536" s="423" t="s">
        <v>1944</v>
      </c>
      <c r="D536" s="335" t="s">
        <v>13</v>
      </c>
      <c r="E536" s="336">
        <v>3</v>
      </c>
      <c r="F536" s="14"/>
      <c r="G536" s="32"/>
      <c r="H536" s="281"/>
      <c r="I536" s="119"/>
      <c r="J536" s="32"/>
      <c r="K536" s="32"/>
      <c r="L536" s="32"/>
    </row>
    <row r="537" spans="1:12" ht="82.5" customHeight="1">
      <c r="A537" s="114" t="s">
        <v>2255</v>
      </c>
      <c r="B537" s="332" t="s">
        <v>721</v>
      </c>
      <c r="C537" s="423" t="s">
        <v>1945</v>
      </c>
      <c r="D537" s="335" t="s">
        <v>13</v>
      </c>
      <c r="E537" s="336">
        <v>4</v>
      </c>
      <c r="F537" s="14"/>
      <c r="G537" s="32"/>
      <c r="H537" s="281"/>
      <c r="I537" s="119"/>
      <c r="J537" s="32"/>
      <c r="K537" s="32"/>
      <c r="L537" s="32"/>
    </row>
    <row r="538" spans="1:12" ht="65.25" customHeight="1">
      <c r="A538" s="114" t="s">
        <v>2256</v>
      </c>
      <c r="B538" s="332" t="s">
        <v>1946</v>
      </c>
      <c r="C538" s="423" t="s">
        <v>1947</v>
      </c>
      <c r="D538" s="335" t="s">
        <v>13</v>
      </c>
      <c r="E538" s="336">
        <v>3</v>
      </c>
      <c r="F538" s="14"/>
      <c r="G538" s="32"/>
      <c r="H538" s="281"/>
      <c r="I538" s="119"/>
      <c r="J538" s="32"/>
      <c r="K538" s="32"/>
      <c r="L538" s="32"/>
    </row>
    <row r="539" spans="1:12" ht="83.25" customHeight="1">
      <c r="A539" s="114" t="s">
        <v>2257</v>
      </c>
      <c r="B539" s="332" t="s">
        <v>722</v>
      </c>
      <c r="C539" s="423" t="s">
        <v>723</v>
      </c>
      <c r="D539" s="335" t="s">
        <v>13</v>
      </c>
      <c r="E539" s="336">
        <v>3</v>
      </c>
      <c r="F539" s="14"/>
      <c r="G539" s="32"/>
      <c r="H539" s="281"/>
      <c r="I539" s="119"/>
      <c r="J539" s="32"/>
      <c r="K539" s="32"/>
      <c r="L539" s="32"/>
    </row>
    <row r="540" spans="1:12" ht="65.25" customHeight="1">
      <c r="A540" s="114" t="s">
        <v>2258</v>
      </c>
      <c r="B540" s="332" t="s">
        <v>724</v>
      </c>
      <c r="C540" s="423" t="s">
        <v>1948</v>
      </c>
      <c r="D540" s="335" t="s">
        <v>13</v>
      </c>
      <c r="E540" s="336">
        <v>3</v>
      </c>
      <c r="F540" s="14"/>
      <c r="G540" s="32"/>
      <c r="H540" s="281"/>
      <c r="I540" s="119"/>
      <c r="J540" s="32"/>
      <c r="K540" s="32"/>
      <c r="L540" s="32"/>
    </row>
    <row r="541" spans="1:12" ht="15" customHeight="1">
      <c r="A541" s="115"/>
      <c r="B541" s="136"/>
      <c r="C541" s="409"/>
      <c r="D541" s="120"/>
      <c r="E541" s="229"/>
      <c r="F541" s="81"/>
      <c r="G541" s="107"/>
      <c r="H541" s="307"/>
      <c r="I541" s="120"/>
      <c r="J541" s="262" t="s">
        <v>1410</v>
      </c>
      <c r="K541" s="60"/>
      <c r="L541" s="78"/>
    </row>
    <row r="542" spans="1:12" ht="15" customHeight="1">
      <c r="A542" s="113" t="s">
        <v>2021</v>
      </c>
      <c r="B542" s="97" t="s">
        <v>725</v>
      </c>
      <c r="C542" s="425"/>
      <c r="D542" s="102"/>
      <c r="E542" s="103"/>
      <c r="F542" s="99"/>
      <c r="G542" s="75"/>
      <c r="H542" s="283"/>
      <c r="I542" s="121"/>
      <c r="J542" s="75"/>
      <c r="K542" s="75"/>
      <c r="L542" s="75"/>
    </row>
    <row r="543" spans="1:12" ht="48.75" customHeight="1">
      <c r="A543" s="114" t="s">
        <v>1238</v>
      </c>
      <c r="B543" s="20" t="s">
        <v>726</v>
      </c>
      <c r="C543" s="35" t="s">
        <v>727</v>
      </c>
      <c r="D543" s="13" t="s">
        <v>95</v>
      </c>
      <c r="E543" s="14">
        <v>240</v>
      </c>
      <c r="F543" s="14"/>
      <c r="G543" s="32"/>
      <c r="H543" s="281"/>
      <c r="I543" s="119"/>
      <c r="J543" s="32"/>
      <c r="K543" s="32"/>
      <c r="L543" s="32"/>
    </row>
    <row r="544" spans="1:12" ht="48.75" customHeight="1">
      <c r="A544" s="114" t="s">
        <v>1239</v>
      </c>
      <c r="B544" s="20" t="s">
        <v>726</v>
      </c>
      <c r="C544" s="35" t="s">
        <v>728</v>
      </c>
      <c r="D544" s="13" t="s">
        <v>95</v>
      </c>
      <c r="E544" s="14">
        <v>180</v>
      </c>
      <c r="F544" s="14"/>
      <c r="G544" s="32"/>
      <c r="H544" s="281"/>
      <c r="I544" s="119"/>
      <c r="J544" s="32"/>
      <c r="K544" s="32"/>
      <c r="L544" s="32"/>
    </row>
    <row r="545" spans="1:12" ht="15" customHeight="1">
      <c r="A545" s="115"/>
      <c r="B545" s="136"/>
      <c r="C545" s="409"/>
      <c r="D545" s="120"/>
      <c r="E545" s="229"/>
      <c r="F545" s="81"/>
      <c r="G545" s="107"/>
      <c r="H545" s="307"/>
      <c r="I545" s="120"/>
      <c r="J545" s="262" t="s">
        <v>1411</v>
      </c>
      <c r="K545" s="60"/>
      <c r="L545" s="78"/>
    </row>
    <row r="546" spans="1:12" ht="15" customHeight="1">
      <c r="A546" s="113" t="s">
        <v>2022</v>
      </c>
      <c r="B546" s="97" t="s">
        <v>729</v>
      </c>
      <c r="C546" s="426"/>
      <c r="D546" s="95"/>
      <c r="E546" s="103"/>
      <c r="F546" s="103"/>
      <c r="G546" s="66"/>
      <c r="H546" s="282"/>
      <c r="I546" s="118"/>
      <c r="J546" s="66"/>
      <c r="K546" s="66"/>
      <c r="L546" s="66"/>
    </row>
    <row r="547" spans="1:12" ht="38.25">
      <c r="A547" s="114" t="s">
        <v>1238</v>
      </c>
      <c r="B547" s="35" t="s">
        <v>730</v>
      </c>
      <c r="C547" s="35" t="s">
        <v>731</v>
      </c>
      <c r="D547" s="123" t="s">
        <v>95</v>
      </c>
      <c r="E547" s="15">
        <v>600</v>
      </c>
      <c r="F547" s="28"/>
      <c r="G547" s="32"/>
      <c r="H547" s="281"/>
      <c r="I547" s="119"/>
      <c r="J547" s="32"/>
      <c r="K547" s="32"/>
      <c r="L547" s="32"/>
    </row>
    <row r="548" spans="1:12" ht="25.5">
      <c r="A548" s="114" t="s">
        <v>1239</v>
      </c>
      <c r="B548" s="20" t="s">
        <v>732</v>
      </c>
      <c r="C548" s="35" t="s">
        <v>733</v>
      </c>
      <c r="D548" s="13" t="s">
        <v>95</v>
      </c>
      <c r="E548" s="14">
        <v>450</v>
      </c>
      <c r="F548" s="14"/>
      <c r="G548" s="32"/>
      <c r="H548" s="281"/>
      <c r="I548" s="119"/>
      <c r="J548" s="32"/>
      <c r="K548" s="32"/>
      <c r="L548" s="32"/>
    </row>
    <row r="549" spans="1:12" ht="25.5">
      <c r="A549" s="114" t="s">
        <v>2259</v>
      </c>
      <c r="B549" s="332" t="s">
        <v>732</v>
      </c>
      <c r="C549" s="423" t="s">
        <v>1940</v>
      </c>
      <c r="D549" s="335" t="s">
        <v>95</v>
      </c>
      <c r="E549" s="336">
        <v>108</v>
      </c>
      <c r="F549" s="14"/>
      <c r="G549" s="32"/>
      <c r="H549" s="281"/>
      <c r="I549" s="119"/>
      <c r="J549" s="32"/>
      <c r="K549" s="32"/>
      <c r="L549" s="32"/>
    </row>
    <row r="550" spans="1:12" ht="25.5">
      <c r="A550" s="114" t="s">
        <v>2260</v>
      </c>
      <c r="B550" s="20" t="s">
        <v>732</v>
      </c>
      <c r="C550" s="35" t="s">
        <v>734</v>
      </c>
      <c r="D550" s="13" t="s">
        <v>13</v>
      </c>
      <c r="E550" s="14">
        <v>150</v>
      </c>
      <c r="F550" s="14"/>
      <c r="G550" s="32"/>
      <c r="H550" s="281"/>
      <c r="I550" s="119"/>
      <c r="J550" s="32"/>
      <c r="K550" s="32"/>
      <c r="L550" s="32"/>
    </row>
    <row r="551" spans="1:12" ht="15" customHeight="1">
      <c r="A551" s="115"/>
      <c r="B551" s="136"/>
      <c r="C551" s="409"/>
      <c r="D551" s="120"/>
      <c r="E551" s="229"/>
      <c r="F551" s="81"/>
      <c r="G551" s="107"/>
      <c r="H551" s="307"/>
      <c r="I551" s="120"/>
      <c r="J551" s="262" t="s">
        <v>1412</v>
      </c>
      <c r="K551" s="60"/>
      <c r="L551" s="78"/>
    </row>
    <row r="552" spans="1:12" ht="15" customHeight="1">
      <c r="A552" s="113" t="s">
        <v>2023</v>
      </c>
      <c r="B552" s="97" t="s">
        <v>735</v>
      </c>
      <c r="C552" s="426"/>
      <c r="D552" s="118"/>
      <c r="E552" s="223"/>
      <c r="F552" s="67"/>
      <c r="G552" s="66"/>
      <c r="H552" s="282"/>
      <c r="I552" s="118"/>
      <c r="J552" s="66"/>
      <c r="K552" s="66"/>
      <c r="L552" s="66"/>
    </row>
    <row r="553" spans="1:12" ht="52.5" customHeight="1">
      <c r="A553" s="114" t="s">
        <v>1240</v>
      </c>
      <c r="B553" s="180" t="s">
        <v>736</v>
      </c>
      <c r="C553" s="434" t="s">
        <v>737</v>
      </c>
      <c r="D553" s="13" t="s">
        <v>95</v>
      </c>
      <c r="E553" s="14">
        <v>60</v>
      </c>
      <c r="F553" s="14"/>
      <c r="G553" s="32"/>
      <c r="H553" s="281"/>
      <c r="I553" s="119"/>
      <c r="J553" s="32"/>
      <c r="K553" s="32"/>
      <c r="L553" s="32"/>
    </row>
    <row r="554" spans="1:12" ht="33.75" customHeight="1">
      <c r="A554" s="114" t="s">
        <v>1241</v>
      </c>
      <c r="B554" s="20" t="s">
        <v>738</v>
      </c>
      <c r="C554" s="35" t="s">
        <v>739</v>
      </c>
      <c r="D554" s="13" t="s">
        <v>95</v>
      </c>
      <c r="E554" s="14">
        <v>120</v>
      </c>
      <c r="F554" s="14"/>
      <c r="G554" s="32"/>
      <c r="H554" s="281"/>
      <c r="I554" s="119"/>
      <c r="J554" s="32"/>
      <c r="K554" s="32"/>
      <c r="L554" s="32"/>
    </row>
    <row r="555" spans="1:12" ht="33.75" customHeight="1">
      <c r="A555" s="114" t="s">
        <v>1242</v>
      </c>
      <c r="B555" s="20" t="s">
        <v>740</v>
      </c>
      <c r="C555" s="35" t="s">
        <v>1459</v>
      </c>
      <c r="D555" s="13" t="s">
        <v>95</v>
      </c>
      <c r="E555" s="14">
        <v>60</v>
      </c>
      <c r="F555" s="14"/>
      <c r="G555" s="32"/>
      <c r="H555" s="281"/>
      <c r="I555" s="119"/>
      <c r="J555" s="32"/>
      <c r="K555" s="32"/>
      <c r="L555" s="32"/>
    </row>
    <row r="556" spans="1:12" ht="39.75" customHeight="1">
      <c r="A556" s="114" t="s">
        <v>2261</v>
      </c>
      <c r="B556" s="20" t="s">
        <v>741</v>
      </c>
      <c r="C556" s="35" t="s">
        <v>742</v>
      </c>
      <c r="D556" s="13" t="s">
        <v>95</v>
      </c>
      <c r="E556" s="14">
        <v>60</v>
      </c>
      <c r="F556" s="14"/>
      <c r="G556" s="32"/>
      <c r="H556" s="281"/>
      <c r="I556" s="119"/>
      <c r="J556" s="32"/>
      <c r="K556" s="32"/>
      <c r="L556" s="32"/>
    </row>
    <row r="557" spans="1:12" ht="15" customHeight="1">
      <c r="A557" s="115"/>
      <c r="B557" s="136"/>
      <c r="C557" s="409"/>
      <c r="D557" s="120"/>
      <c r="E557" s="229"/>
      <c r="F557" s="81"/>
      <c r="G557" s="107"/>
      <c r="H557" s="307"/>
      <c r="I557" s="120"/>
      <c r="J557" s="262" t="s">
        <v>1413</v>
      </c>
      <c r="K557" s="60"/>
      <c r="L557" s="78"/>
    </row>
    <row r="558" spans="1:12" ht="15" customHeight="1">
      <c r="A558" s="113" t="s">
        <v>2024</v>
      </c>
      <c r="B558" s="97" t="s">
        <v>743</v>
      </c>
      <c r="C558" s="426"/>
      <c r="D558" s="95"/>
      <c r="E558" s="103"/>
      <c r="F558" s="103"/>
      <c r="G558" s="66"/>
      <c r="H558" s="282"/>
      <c r="I558" s="118"/>
      <c r="J558" s="66"/>
      <c r="K558" s="66"/>
      <c r="L558" s="66"/>
    </row>
    <row r="559" spans="1:12" ht="45.75" customHeight="1">
      <c r="A559" s="114" t="s">
        <v>1243</v>
      </c>
      <c r="B559" s="20" t="s">
        <v>744</v>
      </c>
      <c r="C559" s="35" t="s">
        <v>1460</v>
      </c>
      <c r="D559" s="13" t="s">
        <v>95</v>
      </c>
      <c r="E559" s="14">
        <v>72</v>
      </c>
      <c r="F559" s="14"/>
      <c r="G559" s="54"/>
      <c r="H559" s="286"/>
      <c r="I559" s="119"/>
      <c r="J559" s="32"/>
      <c r="K559" s="32"/>
      <c r="L559" s="32"/>
    </row>
    <row r="560" spans="1:12" ht="16.5" customHeight="1">
      <c r="A560" s="114" t="s">
        <v>1244</v>
      </c>
      <c r="B560" s="20" t="s">
        <v>745</v>
      </c>
      <c r="C560" s="35" t="s">
        <v>746</v>
      </c>
      <c r="D560" s="13" t="s">
        <v>13</v>
      </c>
      <c r="E560" s="14">
        <v>3000</v>
      </c>
      <c r="F560" s="14"/>
      <c r="G560" s="54"/>
      <c r="H560" s="286"/>
      <c r="I560" s="119"/>
      <c r="J560" s="32"/>
      <c r="K560" s="32"/>
      <c r="L560" s="32"/>
    </row>
    <row r="561" spans="1:12" ht="42.75" customHeight="1">
      <c r="A561" s="114" t="s">
        <v>1245</v>
      </c>
      <c r="B561" s="20" t="s">
        <v>747</v>
      </c>
      <c r="C561" s="35" t="s">
        <v>748</v>
      </c>
      <c r="D561" s="13" t="s">
        <v>13</v>
      </c>
      <c r="E561" s="14">
        <v>30</v>
      </c>
      <c r="F561" s="13"/>
      <c r="G561" s="54"/>
      <c r="H561" s="286"/>
      <c r="I561" s="119"/>
      <c r="J561" s="32"/>
      <c r="K561" s="32"/>
      <c r="L561" s="32"/>
    </row>
    <row r="562" spans="1:12" ht="33.75" customHeight="1">
      <c r="A562" s="114" t="s">
        <v>1246</v>
      </c>
      <c r="B562" s="20" t="s">
        <v>749</v>
      </c>
      <c r="C562" s="35" t="s">
        <v>750</v>
      </c>
      <c r="D562" s="13" t="s">
        <v>13</v>
      </c>
      <c r="E562" s="14">
        <v>60</v>
      </c>
      <c r="F562" s="14"/>
      <c r="G562" s="54"/>
      <c r="H562" s="286"/>
      <c r="I562" s="119"/>
      <c r="J562" s="32"/>
      <c r="K562" s="32"/>
      <c r="L562" s="32"/>
    </row>
    <row r="563" spans="1:12" ht="24" customHeight="1">
      <c r="A563" s="114" t="s">
        <v>2262</v>
      </c>
      <c r="B563" s="20" t="s">
        <v>751</v>
      </c>
      <c r="C563" s="35" t="s">
        <v>752</v>
      </c>
      <c r="D563" s="13" t="s">
        <v>95</v>
      </c>
      <c r="E563" s="14">
        <v>75</v>
      </c>
      <c r="F563" s="14"/>
      <c r="G563" s="54"/>
      <c r="H563" s="286"/>
      <c r="I563" s="119"/>
      <c r="J563" s="32"/>
      <c r="K563" s="32"/>
      <c r="L563" s="32"/>
    </row>
    <row r="564" spans="1:12" ht="15" customHeight="1">
      <c r="A564" s="115"/>
      <c r="B564" s="136"/>
      <c r="C564" s="409"/>
      <c r="D564" s="120"/>
      <c r="E564" s="229"/>
      <c r="F564" s="81"/>
      <c r="G564" s="107"/>
      <c r="H564" s="307"/>
      <c r="I564" s="120"/>
      <c r="J564" s="262" t="s">
        <v>1414</v>
      </c>
      <c r="K564" s="60"/>
      <c r="L564" s="78"/>
    </row>
    <row r="565" spans="1:12" ht="15" customHeight="1">
      <c r="A565" s="113" t="s">
        <v>2025</v>
      </c>
      <c r="B565" s="97" t="s">
        <v>753</v>
      </c>
      <c r="C565" s="426"/>
      <c r="D565" s="95"/>
      <c r="E565" s="103"/>
      <c r="F565" s="103"/>
      <c r="G565" s="66"/>
      <c r="H565" s="282"/>
      <c r="I565" s="118"/>
      <c r="J565" s="66"/>
      <c r="K565" s="66"/>
      <c r="L565" s="66"/>
    </row>
    <row r="566" spans="1:12" ht="51.75" customHeight="1">
      <c r="A566" s="370" t="s">
        <v>1247</v>
      </c>
      <c r="B566" s="9" t="s">
        <v>754</v>
      </c>
      <c r="C566" s="348" t="s">
        <v>755</v>
      </c>
      <c r="D566" s="10" t="s">
        <v>13</v>
      </c>
      <c r="E566" s="23">
        <v>15</v>
      </c>
      <c r="F566" s="23"/>
      <c r="G566" s="54"/>
      <c r="H566" s="286"/>
      <c r="I566" s="256"/>
      <c r="J566" s="54"/>
      <c r="K566" s="54"/>
      <c r="L566" s="54"/>
    </row>
    <row r="567" spans="1:12" ht="51.75" customHeight="1">
      <c r="A567" s="370" t="s">
        <v>1248</v>
      </c>
      <c r="B567" s="9" t="s">
        <v>754</v>
      </c>
      <c r="C567" s="348" t="s">
        <v>756</v>
      </c>
      <c r="D567" s="10" t="s">
        <v>13</v>
      </c>
      <c r="E567" s="23">
        <v>30</v>
      </c>
      <c r="F567" s="23"/>
      <c r="G567" s="54"/>
      <c r="H567" s="286"/>
      <c r="I567" s="256"/>
      <c r="J567" s="54"/>
      <c r="K567" s="54"/>
      <c r="L567" s="54"/>
    </row>
    <row r="568" spans="1:12" ht="51.75" customHeight="1">
      <c r="A568" s="370" t="s">
        <v>1249</v>
      </c>
      <c r="B568" s="9" t="s">
        <v>754</v>
      </c>
      <c r="C568" s="348" t="s">
        <v>757</v>
      </c>
      <c r="D568" s="10" t="s">
        <v>13</v>
      </c>
      <c r="E568" s="23">
        <v>30</v>
      </c>
      <c r="F568" s="23"/>
      <c r="G568" s="54"/>
      <c r="H568" s="286"/>
      <c r="I568" s="256"/>
      <c r="J568" s="54"/>
      <c r="K568" s="54"/>
      <c r="L568" s="54"/>
    </row>
    <row r="569" spans="1:12" ht="51.75" customHeight="1">
      <c r="A569" s="370" t="s">
        <v>1250</v>
      </c>
      <c r="B569" s="9" t="s">
        <v>758</v>
      </c>
      <c r="C569" s="348" t="s">
        <v>759</v>
      </c>
      <c r="D569" s="10" t="s">
        <v>13</v>
      </c>
      <c r="E569" s="23">
        <v>60</v>
      </c>
      <c r="F569" s="23"/>
      <c r="G569" s="54"/>
      <c r="H569" s="286"/>
      <c r="I569" s="256"/>
      <c r="J569" s="54"/>
      <c r="K569" s="54"/>
      <c r="L569" s="54"/>
    </row>
    <row r="570" spans="1:12" ht="15" customHeight="1">
      <c r="A570" s="115"/>
      <c r="B570" s="136"/>
      <c r="C570" s="409"/>
      <c r="D570" s="120"/>
      <c r="E570" s="229"/>
      <c r="F570" s="81"/>
      <c r="G570" s="107"/>
      <c r="H570" s="307"/>
      <c r="I570" s="120"/>
      <c r="J570" s="262" t="s">
        <v>1415</v>
      </c>
      <c r="K570" s="60"/>
      <c r="L570" s="78"/>
    </row>
    <row r="571" spans="1:12" ht="15" customHeight="1">
      <c r="A571" s="113" t="s">
        <v>2026</v>
      </c>
      <c r="B571" s="97" t="s">
        <v>760</v>
      </c>
      <c r="C571" s="439"/>
      <c r="D571" s="104"/>
      <c r="E571" s="236"/>
      <c r="F571" s="104"/>
      <c r="G571" s="66"/>
      <c r="H571" s="282"/>
      <c r="I571" s="118"/>
      <c r="J571" s="66"/>
      <c r="K571" s="66"/>
      <c r="L571" s="66"/>
    </row>
    <row r="572" spans="1:12" ht="43.5" customHeight="1">
      <c r="A572" s="114" t="s">
        <v>1251</v>
      </c>
      <c r="B572" s="20" t="s">
        <v>761</v>
      </c>
      <c r="C572" s="35" t="s">
        <v>762</v>
      </c>
      <c r="D572" s="13" t="s">
        <v>13</v>
      </c>
      <c r="E572" s="15">
        <v>105000</v>
      </c>
      <c r="F572" s="15"/>
      <c r="G572" s="32"/>
      <c r="H572" s="281"/>
      <c r="I572" s="119"/>
      <c r="J572" s="32"/>
      <c r="K572" s="32"/>
      <c r="L572" s="32"/>
    </row>
    <row r="573" spans="1:12" ht="39.75" customHeight="1">
      <c r="A573" s="114" t="s">
        <v>1252</v>
      </c>
      <c r="B573" s="20" t="s">
        <v>763</v>
      </c>
      <c r="C573" s="35" t="s">
        <v>764</v>
      </c>
      <c r="D573" s="13" t="s">
        <v>13</v>
      </c>
      <c r="E573" s="15">
        <v>3000</v>
      </c>
      <c r="F573" s="15"/>
      <c r="G573" s="32"/>
      <c r="H573" s="281"/>
      <c r="I573" s="119"/>
      <c r="J573" s="32"/>
      <c r="K573" s="32"/>
      <c r="L573" s="32"/>
    </row>
    <row r="574" spans="1:12" ht="36.75" customHeight="1">
      <c r="A574" s="114" t="s">
        <v>1253</v>
      </c>
      <c r="B574" s="20" t="s">
        <v>765</v>
      </c>
      <c r="C574" s="35" t="s">
        <v>766</v>
      </c>
      <c r="D574" s="13" t="s">
        <v>13</v>
      </c>
      <c r="E574" s="15">
        <v>600</v>
      </c>
      <c r="F574" s="15"/>
      <c r="G574" s="32"/>
      <c r="H574" s="281"/>
      <c r="I574" s="119"/>
      <c r="J574" s="32"/>
      <c r="K574" s="32"/>
      <c r="L574" s="32"/>
    </row>
    <row r="575" spans="1:12" ht="33" customHeight="1">
      <c r="A575" s="114" t="s">
        <v>1254</v>
      </c>
      <c r="B575" s="20" t="s">
        <v>767</v>
      </c>
      <c r="C575" s="35" t="s">
        <v>768</v>
      </c>
      <c r="D575" s="13" t="s">
        <v>13</v>
      </c>
      <c r="E575" s="15">
        <v>1500</v>
      </c>
      <c r="F575" s="15"/>
      <c r="G575" s="32"/>
      <c r="H575" s="281"/>
      <c r="I575" s="119"/>
      <c r="J575" s="32"/>
      <c r="K575" s="32"/>
      <c r="L575" s="32"/>
    </row>
    <row r="576" spans="1:12" ht="42.75" customHeight="1">
      <c r="A576" s="114" t="s">
        <v>2263</v>
      </c>
      <c r="B576" s="20" t="s">
        <v>769</v>
      </c>
      <c r="C576" s="440" t="s">
        <v>770</v>
      </c>
      <c r="D576" s="13" t="s">
        <v>13</v>
      </c>
      <c r="E576" s="15">
        <v>3000</v>
      </c>
      <c r="F576" s="15"/>
      <c r="G576" s="32"/>
      <c r="H576" s="281"/>
      <c r="I576" s="119"/>
      <c r="J576" s="32"/>
      <c r="K576" s="32"/>
      <c r="L576" s="32"/>
    </row>
    <row r="577" spans="1:12" ht="42.75" customHeight="1">
      <c r="A577" s="114" t="s">
        <v>2264</v>
      </c>
      <c r="B577" s="20" t="s">
        <v>771</v>
      </c>
      <c r="C577" s="440" t="s">
        <v>772</v>
      </c>
      <c r="D577" s="13" t="s">
        <v>13</v>
      </c>
      <c r="E577" s="15">
        <v>15000</v>
      </c>
      <c r="F577" s="15"/>
      <c r="G577" s="32"/>
      <c r="H577" s="281"/>
      <c r="I577" s="119"/>
      <c r="J577" s="32"/>
      <c r="K577" s="32"/>
      <c r="L577" s="32"/>
    </row>
    <row r="578" spans="1:12" ht="43.5" customHeight="1">
      <c r="A578" s="114" t="s">
        <v>2265</v>
      </c>
      <c r="B578" s="20" t="s">
        <v>773</v>
      </c>
      <c r="C578" s="35" t="s">
        <v>774</v>
      </c>
      <c r="D578" s="13" t="s">
        <v>13</v>
      </c>
      <c r="E578" s="15">
        <v>900</v>
      </c>
      <c r="F578" s="15"/>
      <c r="G578" s="32"/>
      <c r="H578" s="281"/>
      <c r="I578" s="119"/>
      <c r="J578" s="32"/>
      <c r="K578" s="32"/>
      <c r="L578" s="32"/>
    </row>
    <row r="579" spans="1:12" ht="38.25" customHeight="1">
      <c r="A579" s="114" t="s">
        <v>2266</v>
      </c>
      <c r="B579" s="20" t="s">
        <v>775</v>
      </c>
      <c r="C579" s="35" t="s">
        <v>776</v>
      </c>
      <c r="D579" s="13" t="s">
        <v>13</v>
      </c>
      <c r="E579" s="15">
        <v>900</v>
      </c>
      <c r="F579" s="15"/>
      <c r="G579" s="32"/>
      <c r="H579" s="281"/>
      <c r="I579" s="119"/>
      <c r="J579" s="32"/>
      <c r="K579" s="32"/>
      <c r="L579" s="32"/>
    </row>
    <row r="580" spans="1:12" ht="39" customHeight="1">
      <c r="A580" s="114" t="s">
        <v>2267</v>
      </c>
      <c r="B580" s="20" t="s">
        <v>777</v>
      </c>
      <c r="C580" s="35" t="s">
        <v>778</v>
      </c>
      <c r="D580" s="13" t="s">
        <v>13</v>
      </c>
      <c r="E580" s="15">
        <v>9000</v>
      </c>
      <c r="F580" s="15"/>
      <c r="G580" s="32"/>
      <c r="H580" s="281"/>
      <c r="I580" s="119"/>
      <c r="J580" s="32"/>
      <c r="K580" s="32"/>
      <c r="L580" s="32"/>
    </row>
    <row r="581" spans="1:12" ht="15" customHeight="1">
      <c r="A581" s="115"/>
      <c r="B581" s="136"/>
      <c r="C581" s="409"/>
      <c r="D581" s="120"/>
      <c r="E581" s="229"/>
      <c r="F581" s="81"/>
      <c r="G581" s="107"/>
      <c r="H581" s="307"/>
      <c r="I581" s="120"/>
      <c r="J581" s="262" t="s">
        <v>1416</v>
      </c>
      <c r="K581" s="60"/>
      <c r="L581" s="78"/>
    </row>
    <row r="582" spans="1:12" ht="15" customHeight="1">
      <c r="A582" s="113" t="s">
        <v>1826</v>
      </c>
      <c r="B582" s="97" t="s">
        <v>779</v>
      </c>
      <c r="C582" s="439"/>
      <c r="D582" s="104"/>
      <c r="E582" s="236"/>
      <c r="F582" s="104"/>
      <c r="G582" s="66"/>
      <c r="H582" s="282"/>
      <c r="I582" s="118"/>
      <c r="J582" s="66"/>
      <c r="K582" s="66"/>
      <c r="L582" s="66"/>
    </row>
    <row r="583" spans="1:12" ht="42.75" customHeight="1">
      <c r="A583" s="114" t="s">
        <v>1255</v>
      </c>
      <c r="B583" s="20" t="s">
        <v>780</v>
      </c>
      <c r="C583" s="440" t="s">
        <v>781</v>
      </c>
      <c r="D583" s="16" t="s">
        <v>95</v>
      </c>
      <c r="E583" s="15">
        <v>120</v>
      </c>
      <c r="F583" s="15"/>
      <c r="G583" s="32"/>
      <c r="H583" s="281"/>
      <c r="I583" s="119"/>
      <c r="J583" s="32"/>
      <c r="K583" s="32"/>
      <c r="L583" s="32"/>
    </row>
    <row r="584" spans="1:12" ht="15" customHeight="1">
      <c r="A584" s="115"/>
      <c r="B584" s="136"/>
      <c r="C584" s="409"/>
      <c r="D584" s="120"/>
      <c r="E584" s="229"/>
      <c r="F584" s="81"/>
      <c r="G584" s="107"/>
      <c r="H584" s="307"/>
      <c r="I584" s="120"/>
      <c r="J584" s="262" t="s">
        <v>1417</v>
      </c>
      <c r="K584" s="60"/>
      <c r="L584" s="78"/>
    </row>
    <row r="585" spans="1:12" ht="15" customHeight="1">
      <c r="A585" s="113" t="s">
        <v>1534</v>
      </c>
      <c r="B585" s="97" t="s">
        <v>782</v>
      </c>
      <c r="C585" s="425"/>
      <c r="D585" s="94"/>
      <c r="E585" s="101"/>
      <c r="F585" s="101"/>
      <c r="G585" s="66"/>
      <c r="H585" s="282"/>
      <c r="I585" s="118"/>
      <c r="J585" s="66"/>
      <c r="K585" s="66"/>
      <c r="L585" s="66"/>
    </row>
    <row r="586" spans="1:12" ht="31.5" customHeight="1">
      <c r="A586" s="114" t="s">
        <v>1256</v>
      </c>
      <c r="B586" s="34" t="s">
        <v>783</v>
      </c>
      <c r="C586" s="434" t="s">
        <v>784</v>
      </c>
      <c r="D586" s="13" t="s">
        <v>95</v>
      </c>
      <c r="E586" s="14">
        <v>18</v>
      </c>
      <c r="F586" s="14"/>
      <c r="G586" s="54"/>
      <c r="H586" s="286"/>
      <c r="I586" s="119"/>
      <c r="J586" s="32"/>
      <c r="K586" s="32"/>
      <c r="L586" s="32"/>
    </row>
    <row r="587" spans="1:12" ht="31.5" customHeight="1">
      <c r="A587" s="114" t="s">
        <v>2268</v>
      </c>
      <c r="B587" s="34" t="s">
        <v>783</v>
      </c>
      <c r="C587" s="434" t="s">
        <v>785</v>
      </c>
      <c r="D587" s="26" t="s">
        <v>95</v>
      </c>
      <c r="E587" s="27">
        <v>36</v>
      </c>
      <c r="F587" s="27"/>
      <c r="G587" s="54"/>
      <c r="H587" s="286"/>
      <c r="I587" s="119"/>
      <c r="J587" s="32"/>
      <c r="K587" s="32"/>
      <c r="L587" s="32"/>
    </row>
    <row r="588" spans="1:12" ht="31.5" customHeight="1">
      <c r="A588" s="114" t="s">
        <v>2269</v>
      </c>
      <c r="B588" s="34" t="s">
        <v>783</v>
      </c>
      <c r="C588" s="434" t="s">
        <v>786</v>
      </c>
      <c r="D588" s="26" t="s">
        <v>95</v>
      </c>
      <c r="E588" s="27">
        <v>450</v>
      </c>
      <c r="F588" s="27"/>
      <c r="G588" s="54"/>
      <c r="H588" s="286"/>
      <c r="I588" s="119"/>
      <c r="J588" s="32"/>
      <c r="K588" s="32"/>
      <c r="L588" s="32"/>
    </row>
    <row r="589" spans="1:12" ht="15" customHeight="1">
      <c r="A589" s="115"/>
      <c r="B589" s="136"/>
      <c r="C589" s="409"/>
      <c r="D589" s="120"/>
      <c r="E589" s="229"/>
      <c r="F589" s="81"/>
      <c r="G589" s="107"/>
      <c r="H589" s="307"/>
      <c r="I589" s="120"/>
      <c r="J589" s="262" t="s">
        <v>1418</v>
      </c>
      <c r="K589" s="60"/>
      <c r="L589" s="78"/>
    </row>
    <row r="590" spans="1:12" ht="15" customHeight="1">
      <c r="A590" s="113" t="s">
        <v>2027</v>
      </c>
      <c r="B590" s="97" t="s">
        <v>787</v>
      </c>
      <c r="C590" s="425"/>
      <c r="D590" s="94"/>
      <c r="E590" s="101"/>
      <c r="F590" s="101"/>
      <c r="G590" s="66"/>
      <c r="H590" s="282"/>
      <c r="I590" s="118"/>
      <c r="J590" s="66"/>
      <c r="K590" s="66"/>
      <c r="L590" s="66"/>
    </row>
    <row r="591" spans="1:12" ht="34.5" customHeight="1">
      <c r="A591" s="114" t="s">
        <v>1257</v>
      </c>
      <c r="B591" s="34" t="s">
        <v>788</v>
      </c>
      <c r="C591" s="434" t="s">
        <v>789</v>
      </c>
      <c r="D591" s="27" t="s">
        <v>13</v>
      </c>
      <c r="E591" s="27">
        <v>15</v>
      </c>
      <c r="F591" s="30"/>
      <c r="G591" s="32"/>
      <c r="H591" s="281"/>
      <c r="I591" s="119"/>
      <c r="J591" s="32"/>
      <c r="K591" s="32"/>
      <c r="L591" s="32"/>
    </row>
    <row r="592" spans="1:12" ht="34.5" customHeight="1">
      <c r="A592" s="114" t="s">
        <v>1258</v>
      </c>
      <c r="B592" s="34" t="s">
        <v>788</v>
      </c>
      <c r="C592" s="434" t="s">
        <v>790</v>
      </c>
      <c r="D592" s="27" t="s">
        <v>13</v>
      </c>
      <c r="E592" s="27">
        <v>15</v>
      </c>
      <c r="F592" s="30"/>
      <c r="G592" s="32"/>
      <c r="H592" s="281"/>
      <c r="I592" s="119"/>
      <c r="J592" s="32"/>
      <c r="K592" s="32"/>
      <c r="L592" s="32"/>
    </row>
    <row r="593" spans="1:12" ht="34.5" customHeight="1">
      <c r="A593" s="114" t="s">
        <v>1259</v>
      </c>
      <c r="B593" s="34" t="s">
        <v>788</v>
      </c>
      <c r="C593" s="434" t="s">
        <v>791</v>
      </c>
      <c r="D593" s="27" t="s">
        <v>13</v>
      </c>
      <c r="E593" s="14">
        <v>6</v>
      </c>
      <c r="F593" s="14"/>
      <c r="G593" s="32"/>
      <c r="H593" s="281"/>
      <c r="I593" s="119"/>
      <c r="J593" s="32"/>
      <c r="K593" s="32"/>
      <c r="L593" s="32"/>
    </row>
    <row r="594" spans="1:12" ht="34.5" customHeight="1">
      <c r="A594" s="114" t="s">
        <v>2270</v>
      </c>
      <c r="B594" s="20" t="s">
        <v>792</v>
      </c>
      <c r="C594" s="35" t="s">
        <v>793</v>
      </c>
      <c r="D594" s="13" t="s">
        <v>13</v>
      </c>
      <c r="E594" s="14">
        <v>12</v>
      </c>
      <c r="F594" s="14"/>
      <c r="G594" s="32"/>
      <c r="H594" s="281"/>
      <c r="I594" s="119"/>
      <c r="J594" s="32"/>
      <c r="K594" s="32"/>
      <c r="L594" s="32"/>
    </row>
    <row r="595" spans="1:12" ht="34.5" customHeight="1">
      <c r="A595" s="114" t="s">
        <v>2271</v>
      </c>
      <c r="B595" s="21" t="s">
        <v>794</v>
      </c>
      <c r="C595" s="116" t="s">
        <v>795</v>
      </c>
      <c r="D595" s="29" t="s">
        <v>95</v>
      </c>
      <c r="E595" s="31">
        <v>120</v>
      </c>
      <c r="F595" s="31"/>
      <c r="G595" s="32"/>
      <c r="H595" s="281"/>
      <c r="I595" s="119"/>
      <c r="J595" s="32"/>
      <c r="K595" s="32"/>
      <c r="L595" s="32"/>
    </row>
    <row r="596" spans="1:12" ht="34.5" customHeight="1">
      <c r="A596" s="114" t="s">
        <v>2272</v>
      </c>
      <c r="B596" s="20" t="s">
        <v>796</v>
      </c>
      <c r="C596" s="35" t="s">
        <v>797</v>
      </c>
      <c r="D596" s="13" t="s">
        <v>13</v>
      </c>
      <c r="E596" s="14">
        <v>3000</v>
      </c>
      <c r="F596" s="14"/>
      <c r="G596" s="32"/>
      <c r="H596" s="281"/>
      <c r="I596" s="119"/>
      <c r="J596" s="32"/>
      <c r="K596" s="32"/>
      <c r="L596" s="32"/>
    </row>
    <row r="597" spans="1:12" ht="34.5" customHeight="1">
      <c r="A597" s="114" t="s">
        <v>2273</v>
      </c>
      <c r="B597" s="20" t="s">
        <v>796</v>
      </c>
      <c r="C597" s="35" t="s">
        <v>798</v>
      </c>
      <c r="D597" s="13" t="s">
        <v>13</v>
      </c>
      <c r="E597" s="14">
        <v>6000</v>
      </c>
      <c r="F597" s="14"/>
      <c r="G597" s="32"/>
      <c r="H597" s="281"/>
      <c r="I597" s="119"/>
      <c r="J597" s="32"/>
      <c r="K597" s="32"/>
      <c r="L597" s="32"/>
    </row>
    <row r="598" spans="1:12" ht="34.5" customHeight="1">
      <c r="A598" s="114" t="s">
        <v>2274</v>
      </c>
      <c r="B598" s="20" t="s">
        <v>796</v>
      </c>
      <c r="C598" s="35" t="s">
        <v>799</v>
      </c>
      <c r="D598" s="13" t="s">
        <v>13</v>
      </c>
      <c r="E598" s="14">
        <v>3000</v>
      </c>
      <c r="F598" s="14"/>
      <c r="G598" s="32"/>
      <c r="H598" s="281"/>
      <c r="I598" s="119"/>
      <c r="J598" s="32"/>
      <c r="K598" s="32"/>
      <c r="L598" s="32"/>
    </row>
    <row r="599" spans="1:12" ht="34.5" customHeight="1">
      <c r="A599" s="114" t="s">
        <v>2275</v>
      </c>
      <c r="B599" s="20" t="s">
        <v>796</v>
      </c>
      <c r="C599" s="35" t="s">
        <v>800</v>
      </c>
      <c r="D599" s="13" t="s">
        <v>13</v>
      </c>
      <c r="E599" s="14">
        <v>6000</v>
      </c>
      <c r="F599" s="14"/>
      <c r="G599" s="32"/>
      <c r="H599" s="281"/>
      <c r="I599" s="119"/>
      <c r="J599" s="32"/>
      <c r="K599" s="32"/>
      <c r="L599" s="32"/>
    </row>
    <row r="600" spans="1:12" ht="34.5" customHeight="1">
      <c r="A600" s="114" t="s">
        <v>2276</v>
      </c>
      <c r="B600" s="29" t="s">
        <v>801</v>
      </c>
      <c r="C600" s="116" t="s">
        <v>802</v>
      </c>
      <c r="D600" s="13" t="s">
        <v>13</v>
      </c>
      <c r="E600" s="31">
        <v>72</v>
      </c>
      <c r="F600" s="31"/>
      <c r="G600" s="32"/>
      <c r="H600" s="281"/>
      <c r="I600" s="119"/>
      <c r="J600" s="32"/>
      <c r="K600" s="32"/>
      <c r="L600" s="32"/>
    </row>
    <row r="601" spans="1:12" ht="34.5" customHeight="1">
      <c r="A601" s="114" t="s">
        <v>2277</v>
      </c>
      <c r="B601" s="20" t="s">
        <v>803</v>
      </c>
      <c r="C601" s="35" t="s">
        <v>804</v>
      </c>
      <c r="D601" s="13" t="s">
        <v>13</v>
      </c>
      <c r="E601" s="14">
        <v>24</v>
      </c>
      <c r="F601" s="14"/>
      <c r="G601" s="32"/>
      <c r="H601" s="281"/>
      <c r="I601" s="119"/>
      <c r="J601" s="32"/>
      <c r="K601" s="32"/>
      <c r="L601" s="32"/>
    </row>
    <row r="602" spans="1:12" ht="34.5" customHeight="1">
      <c r="A602" s="114" t="s">
        <v>2278</v>
      </c>
      <c r="B602" s="20" t="s">
        <v>803</v>
      </c>
      <c r="C602" s="35" t="s">
        <v>805</v>
      </c>
      <c r="D602" s="13" t="s">
        <v>13</v>
      </c>
      <c r="E602" s="14">
        <v>12</v>
      </c>
      <c r="F602" s="14"/>
      <c r="G602" s="32"/>
      <c r="H602" s="281"/>
      <c r="I602" s="256"/>
      <c r="J602" s="54"/>
      <c r="K602" s="32"/>
      <c r="L602" s="32"/>
    </row>
    <row r="603" spans="1:12" ht="15" customHeight="1">
      <c r="A603" s="115"/>
      <c r="B603" s="136"/>
      <c r="C603" s="409"/>
      <c r="D603" s="120"/>
      <c r="E603" s="229"/>
      <c r="F603" s="81"/>
      <c r="G603" s="107"/>
      <c r="H603" s="307"/>
      <c r="I603" s="120"/>
      <c r="J603" s="262" t="s">
        <v>1419</v>
      </c>
      <c r="K603" s="60"/>
      <c r="L603" s="78"/>
    </row>
    <row r="604" spans="1:12" ht="15" customHeight="1">
      <c r="A604" s="113" t="s">
        <v>2028</v>
      </c>
      <c r="B604" s="141" t="s">
        <v>809</v>
      </c>
      <c r="C604" s="70"/>
      <c r="D604" s="118"/>
      <c r="E604" s="223"/>
      <c r="F604" s="67"/>
      <c r="G604" s="66"/>
      <c r="H604" s="282"/>
      <c r="I604" s="118"/>
      <c r="J604" s="66"/>
      <c r="K604" s="66"/>
      <c r="L604" s="66"/>
    </row>
    <row r="605" spans="1:12" ht="28.5" customHeight="1">
      <c r="A605" s="114" t="s">
        <v>1260</v>
      </c>
      <c r="B605" s="9" t="s">
        <v>806</v>
      </c>
      <c r="C605" s="441" t="s">
        <v>810</v>
      </c>
      <c r="D605" s="119" t="s">
        <v>13</v>
      </c>
      <c r="E605" s="24">
        <v>30</v>
      </c>
      <c r="F605" s="37"/>
      <c r="G605" s="32"/>
      <c r="H605" s="281"/>
      <c r="I605" s="119"/>
      <c r="J605" s="32"/>
      <c r="K605" s="32"/>
      <c r="L605" s="32"/>
    </row>
    <row r="606" spans="1:12" ht="28.5" customHeight="1">
      <c r="A606" s="114" t="s">
        <v>1261</v>
      </c>
      <c r="B606" s="9" t="s">
        <v>807</v>
      </c>
      <c r="C606" s="441" t="s">
        <v>811</v>
      </c>
      <c r="D606" s="119" t="s">
        <v>13</v>
      </c>
      <c r="E606" s="24">
        <v>6</v>
      </c>
      <c r="F606" s="37"/>
      <c r="G606" s="32"/>
      <c r="H606" s="281"/>
      <c r="I606" s="119"/>
      <c r="J606" s="32"/>
      <c r="K606" s="32"/>
      <c r="L606" s="32"/>
    </row>
    <row r="607" spans="1:12" ht="28.5" customHeight="1">
      <c r="A607" s="114" t="s">
        <v>1262</v>
      </c>
      <c r="B607" s="9" t="s">
        <v>808</v>
      </c>
      <c r="C607" s="441" t="s">
        <v>812</v>
      </c>
      <c r="D607" s="119" t="s">
        <v>13</v>
      </c>
      <c r="E607" s="24">
        <v>18</v>
      </c>
      <c r="F607" s="37"/>
      <c r="G607" s="32"/>
      <c r="H607" s="281"/>
      <c r="I607" s="119"/>
      <c r="J607" s="32"/>
      <c r="K607" s="32"/>
      <c r="L607" s="32"/>
    </row>
    <row r="608" spans="1:12" ht="31.5" customHeight="1">
      <c r="A608" s="114" t="s">
        <v>1263</v>
      </c>
      <c r="B608" s="9" t="s">
        <v>816</v>
      </c>
      <c r="C608" s="441" t="s">
        <v>813</v>
      </c>
      <c r="D608" s="119" t="s">
        <v>13</v>
      </c>
      <c r="E608" s="24">
        <v>6</v>
      </c>
      <c r="F608" s="37"/>
      <c r="G608" s="32"/>
      <c r="H608" s="281"/>
      <c r="I608" s="119"/>
      <c r="J608" s="32"/>
      <c r="K608" s="32"/>
      <c r="L608" s="32"/>
    </row>
    <row r="609" spans="1:12" ht="27" customHeight="1">
      <c r="A609" s="114" t="s">
        <v>1264</v>
      </c>
      <c r="B609" s="9" t="s">
        <v>815</v>
      </c>
      <c r="C609" s="441" t="s">
        <v>814</v>
      </c>
      <c r="D609" s="119" t="s">
        <v>13</v>
      </c>
      <c r="E609" s="24">
        <v>6</v>
      </c>
      <c r="F609" s="37"/>
      <c r="G609" s="32"/>
      <c r="H609" s="281"/>
      <c r="I609" s="119"/>
      <c r="J609" s="32"/>
      <c r="K609" s="32"/>
      <c r="L609" s="32"/>
    </row>
    <row r="610" spans="1:12" ht="15" customHeight="1">
      <c r="A610" s="115"/>
      <c r="B610" s="136"/>
      <c r="C610" s="409"/>
      <c r="D610" s="120"/>
      <c r="E610" s="229"/>
      <c r="F610" s="81"/>
      <c r="G610" s="107"/>
      <c r="H610" s="307"/>
      <c r="I610" s="120"/>
      <c r="J610" s="262" t="s">
        <v>1420</v>
      </c>
      <c r="K610" s="60"/>
      <c r="L610" s="78"/>
    </row>
    <row r="611" spans="1:12" ht="15" customHeight="1">
      <c r="A611" s="113" t="s">
        <v>2029</v>
      </c>
      <c r="B611" s="141" t="s">
        <v>821</v>
      </c>
      <c r="C611" s="442"/>
      <c r="D611" s="121"/>
      <c r="E611" s="223"/>
      <c r="F611" s="76"/>
      <c r="G611" s="75"/>
      <c r="H611" s="283"/>
      <c r="I611" s="121"/>
      <c r="J611" s="75"/>
      <c r="K611" s="75"/>
      <c r="L611" s="75"/>
    </row>
    <row r="612" spans="1:12" ht="15" customHeight="1">
      <c r="A612" s="114" t="s">
        <v>1265</v>
      </c>
      <c r="B612" s="9" t="s">
        <v>817</v>
      </c>
      <c r="C612" s="441" t="s">
        <v>819</v>
      </c>
      <c r="D612" s="119" t="s">
        <v>13</v>
      </c>
      <c r="E612" s="231">
        <v>3</v>
      </c>
      <c r="F612" s="51"/>
      <c r="G612" s="32"/>
      <c r="H612" s="281"/>
      <c r="I612" s="119"/>
      <c r="J612" s="32"/>
      <c r="K612" s="32"/>
      <c r="L612" s="32"/>
    </row>
    <row r="613" spans="1:12" ht="15" customHeight="1">
      <c r="A613" s="114" t="s">
        <v>1266</v>
      </c>
      <c r="B613" s="9" t="s">
        <v>818</v>
      </c>
      <c r="C613" s="441" t="s">
        <v>820</v>
      </c>
      <c r="D613" s="119" t="s">
        <v>13</v>
      </c>
      <c r="E613" s="231">
        <v>6</v>
      </c>
      <c r="F613" s="51"/>
      <c r="G613" s="32"/>
      <c r="H613" s="281"/>
      <c r="I613" s="119"/>
      <c r="J613" s="32"/>
      <c r="K613" s="32"/>
      <c r="L613" s="32"/>
    </row>
    <row r="614" spans="1:12" ht="24.75" customHeight="1">
      <c r="A614" s="114" t="s">
        <v>1267</v>
      </c>
      <c r="B614" s="9" t="s">
        <v>822</v>
      </c>
      <c r="C614" s="348" t="s">
        <v>823</v>
      </c>
      <c r="D614" s="119" t="s">
        <v>13</v>
      </c>
      <c r="E614" s="231">
        <v>3</v>
      </c>
      <c r="F614" s="51"/>
      <c r="G614" s="32"/>
      <c r="H614" s="281"/>
      <c r="I614" s="119"/>
      <c r="J614" s="32"/>
      <c r="K614" s="32"/>
      <c r="L614" s="32"/>
    </row>
    <row r="615" spans="1:12" ht="15" customHeight="1">
      <c r="A615" s="115"/>
      <c r="B615" s="136"/>
      <c r="C615" s="409"/>
      <c r="D615" s="120"/>
      <c r="E615" s="229"/>
      <c r="F615" s="81"/>
      <c r="G615" s="107"/>
      <c r="H615" s="307"/>
      <c r="I615" s="120"/>
      <c r="J615" s="262" t="s">
        <v>1421</v>
      </c>
      <c r="K615" s="60"/>
      <c r="L615" s="78"/>
    </row>
    <row r="616" spans="1:12" ht="15" customHeight="1">
      <c r="A616" s="113" t="s">
        <v>2030</v>
      </c>
      <c r="B616" s="141" t="s">
        <v>840</v>
      </c>
      <c r="C616" s="442"/>
      <c r="D616" s="121"/>
      <c r="E616" s="223"/>
      <c r="F616" s="76"/>
      <c r="G616" s="75"/>
      <c r="H616" s="283"/>
      <c r="I616" s="121"/>
      <c r="J616" s="75"/>
      <c r="K616" s="75"/>
      <c r="L616" s="75"/>
    </row>
    <row r="617" spans="1:12" ht="41.25" customHeight="1">
      <c r="A617" s="114" t="s">
        <v>1268</v>
      </c>
      <c r="B617" s="181" t="s">
        <v>824</v>
      </c>
      <c r="C617" s="337" t="s">
        <v>825</v>
      </c>
      <c r="D617" s="119" t="s">
        <v>13</v>
      </c>
      <c r="E617" s="237">
        <v>12000</v>
      </c>
      <c r="F617" s="38"/>
      <c r="G617" s="32"/>
      <c r="H617" s="281"/>
      <c r="I617" s="119"/>
      <c r="J617" s="32"/>
      <c r="K617" s="32"/>
      <c r="L617" s="32"/>
    </row>
    <row r="618" spans="1:12" ht="41.25" customHeight="1">
      <c r="A618" s="114" t="s">
        <v>1269</v>
      </c>
      <c r="B618" s="181" t="s">
        <v>826</v>
      </c>
      <c r="C618" s="337" t="s">
        <v>827</v>
      </c>
      <c r="D618" s="119" t="s">
        <v>13</v>
      </c>
      <c r="E618" s="237">
        <v>6000</v>
      </c>
      <c r="F618" s="38"/>
      <c r="G618" s="32"/>
      <c r="H618" s="281"/>
      <c r="I618" s="119"/>
      <c r="J618" s="32"/>
      <c r="K618" s="32"/>
      <c r="L618" s="32"/>
    </row>
    <row r="619" spans="1:12" ht="41.25" customHeight="1">
      <c r="A619" s="114" t="s">
        <v>1270</v>
      </c>
      <c r="B619" s="181" t="s">
        <v>828</v>
      </c>
      <c r="C619" s="337" t="s">
        <v>829</v>
      </c>
      <c r="D619" s="119" t="s">
        <v>13</v>
      </c>
      <c r="E619" s="237">
        <v>12000</v>
      </c>
      <c r="F619" s="38"/>
      <c r="G619" s="32"/>
      <c r="H619" s="281"/>
      <c r="I619" s="119"/>
      <c r="J619" s="32"/>
      <c r="K619" s="32"/>
      <c r="L619" s="32"/>
    </row>
    <row r="620" spans="1:12" ht="27" customHeight="1">
      <c r="A620" s="114" t="s">
        <v>2279</v>
      </c>
      <c r="B620" s="181" t="s">
        <v>830</v>
      </c>
      <c r="C620" s="337" t="s">
        <v>831</v>
      </c>
      <c r="D620" s="119" t="s">
        <v>13</v>
      </c>
      <c r="E620" s="237">
        <v>120000</v>
      </c>
      <c r="F620" s="38"/>
      <c r="G620" s="32"/>
      <c r="H620" s="281"/>
      <c r="I620" s="119"/>
      <c r="J620" s="32"/>
      <c r="K620" s="32"/>
      <c r="L620" s="32"/>
    </row>
    <row r="621" spans="1:12" ht="14.25" customHeight="1">
      <c r="A621" s="114" t="s">
        <v>2280</v>
      </c>
      <c r="B621" s="181" t="s">
        <v>832</v>
      </c>
      <c r="C621" s="443" t="s">
        <v>833</v>
      </c>
      <c r="D621" s="119" t="s">
        <v>13</v>
      </c>
      <c r="E621" s="238">
        <v>6000</v>
      </c>
      <c r="F621" s="39"/>
      <c r="G621" s="32"/>
      <c r="H621" s="281"/>
      <c r="I621" s="119"/>
      <c r="J621" s="32"/>
      <c r="K621" s="32"/>
      <c r="L621" s="32"/>
    </row>
    <row r="622" spans="1:12" ht="16.5" customHeight="1">
      <c r="A622" s="114" t="s">
        <v>2281</v>
      </c>
      <c r="B622" s="181" t="s">
        <v>832</v>
      </c>
      <c r="C622" s="443" t="s">
        <v>834</v>
      </c>
      <c r="D622" s="119" t="s">
        <v>13</v>
      </c>
      <c r="E622" s="238">
        <v>6000</v>
      </c>
      <c r="F622" s="39"/>
      <c r="G622" s="32"/>
      <c r="H622" s="281"/>
      <c r="I622" s="119"/>
      <c r="J622" s="32"/>
      <c r="K622" s="32"/>
      <c r="L622" s="32"/>
    </row>
    <row r="623" spans="1:12" ht="27" customHeight="1">
      <c r="A623" s="114" t="s">
        <v>2282</v>
      </c>
      <c r="B623" s="181" t="s">
        <v>835</v>
      </c>
      <c r="C623" s="337" t="s">
        <v>836</v>
      </c>
      <c r="D623" s="119" t="s">
        <v>13</v>
      </c>
      <c r="E623" s="237">
        <v>18</v>
      </c>
      <c r="F623" s="38"/>
      <c r="G623" s="32"/>
      <c r="H623" s="281"/>
      <c r="I623" s="119"/>
      <c r="J623" s="32"/>
      <c r="K623" s="32"/>
      <c r="L623" s="32"/>
    </row>
    <row r="624" spans="1:12" ht="54.75" customHeight="1">
      <c r="A624" s="114" t="s">
        <v>2283</v>
      </c>
      <c r="B624" s="181" t="s">
        <v>837</v>
      </c>
      <c r="C624" s="337" t="s">
        <v>836</v>
      </c>
      <c r="D624" s="119" t="s">
        <v>13</v>
      </c>
      <c r="E624" s="237">
        <v>3</v>
      </c>
      <c r="F624" s="38"/>
      <c r="G624" s="32"/>
      <c r="H624" s="281"/>
      <c r="I624" s="119"/>
      <c r="J624" s="32"/>
      <c r="K624" s="32"/>
      <c r="L624" s="32"/>
    </row>
    <row r="625" spans="1:12" ht="41.25" customHeight="1">
      <c r="A625" s="114" t="s">
        <v>2284</v>
      </c>
      <c r="B625" s="9" t="s">
        <v>838</v>
      </c>
      <c r="C625" s="441" t="s">
        <v>839</v>
      </c>
      <c r="D625" s="119" t="s">
        <v>13</v>
      </c>
      <c r="E625" s="231">
        <v>3</v>
      </c>
      <c r="F625" s="51"/>
      <c r="G625" s="32"/>
      <c r="H625" s="281"/>
      <c r="I625" s="256"/>
      <c r="J625" s="54"/>
      <c r="K625" s="32"/>
      <c r="L625" s="32"/>
    </row>
    <row r="626" spans="1:12" ht="15" customHeight="1">
      <c r="A626" s="115"/>
      <c r="B626" s="136"/>
      <c r="C626" s="409"/>
      <c r="D626" s="120"/>
      <c r="E626" s="229"/>
      <c r="F626" s="81"/>
      <c r="G626" s="107"/>
      <c r="H626" s="307"/>
      <c r="I626" s="120"/>
      <c r="J626" s="262" t="s">
        <v>1422</v>
      </c>
      <c r="K626" s="60"/>
      <c r="L626" s="78"/>
    </row>
    <row r="627" spans="1:12" ht="17.25" customHeight="1">
      <c r="A627" s="113" t="s">
        <v>1541</v>
      </c>
      <c r="B627" s="187" t="s">
        <v>1437</v>
      </c>
      <c r="C627" s="444"/>
      <c r="D627" s="121"/>
      <c r="E627" s="223"/>
      <c r="F627" s="76"/>
      <c r="G627" s="75"/>
      <c r="H627" s="283"/>
      <c r="I627" s="121"/>
      <c r="J627" s="75"/>
      <c r="K627" s="75"/>
      <c r="L627" s="75"/>
    </row>
    <row r="628" spans="1:12" ht="126.75" customHeight="1">
      <c r="A628" s="476" t="s">
        <v>1282</v>
      </c>
      <c r="B628" s="476"/>
      <c r="C628" s="476"/>
      <c r="D628" s="476"/>
      <c r="E628" s="476"/>
      <c r="F628" s="476"/>
      <c r="G628" s="476"/>
      <c r="H628" s="476"/>
      <c r="I628" s="476"/>
      <c r="J628" s="476"/>
      <c r="K628" s="476"/>
      <c r="L628" s="476"/>
    </row>
    <row r="629" spans="1:12" ht="123.75" customHeight="1">
      <c r="A629" s="477" t="s">
        <v>1281</v>
      </c>
      <c r="B629" s="477"/>
      <c r="C629" s="477"/>
      <c r="D629" s="477"/>
      <c r="E629" s="477"/>
      <c r="F629" s="477"/>
      <c r="G629" s="477"/>
      <c r="H629" s="477"/>
      <c r="I629" s="477"/>
      <c r="J629" s="477"/>
      <c r="K629" s="477"/>
      <c r="L629" s="477"/>
    </row>
    <row r="630" spans="1:12" ht="76.5" customHeight="1">
      <c r="A630" s="114" t="s">
        <v>1271</v>
      </c>
      <c r="B630" s="124" t="s">
        <v>736</v>
      </c>
      <c r="C630" s="445" t="s">
        <v>841</v>
      </c>
      <c r="D630" s="119" t="s">
        <v>13</v>
      </c>
      <c r="E630" s="231">
        <v>950000</v>
      </c>
      <c r="F630" s="51"/>
      <c r="G630" s="32"/>
      <c r="H630" s="281"/>
      <c r="I630" s="119"/>
      <c r="J630" s="32"/>
      <c r="K630" s="32"/>
      <c r="L630" s="32"/>
    </row>
    <row r="631" spans="1:12" ht="165.75" customHeight="1">
      <c r="A631" s="114" t="s">
        <v>1272</v>
      </c>
      <c r="B631" s="124" t="s">
        <v>736</v>
      </c>
      <c r="C631" s="445" t="s">
        <v>842</v>
      </c>
      <c r="D631" s="119" t="s">
        <v>13</v>
      </c>
      <c r="E631" s="231">
        <v>60000</v>
      </c>
      <c r="F631" s="51"/>
      <c r="G631" s="32"/>
      <c r="H631" s="281"/>
      <c r="I631" s="119"/>
      <c r="J631" s="32"/>
      <c r="K631" s="32"/>
      <c r="L631" s="32"/>
    </row>
    <row r="632" spans="1:12" ht="147.75" customHeight="1">
      <c r="A632" s="114" t="s">
        <v>1273</v>
      </c>
      <c r="B632" s="124" t="s">
        <v>736</v>
      </c>
      <c r="C632" s="446" t="s">
        <v>843</v>
      </c>
      <c r="D632" s="119" t="s">
        <v>13</v>
      </c>
      <c r="E632" s="231">
        <v>10000</v>
      </c>
      <c r="F632" s="51"/>
      <c r="G632" s="32"/>
      <c r="H632" s="281"/>
      <c r="I632" s="119"/>
      <c r="J632" s="32"/>
      <c r="K632" s="32"/>
      <c r="L632" s="32"/>
    </row>
    <row r="633" spans="1:12" ht="150.75" customHeight="1">
      <c r="A633" s="114" t="s">
        <v>1274</v>
      </c>
      <c r="B633" s="124" t="s">
        <v>736</v>
      </c>
      <c r="C633" s="428" t="s">
        <v>844</v>
      </c>
      <c r="D633" s="119" t="s">
        <v>13</v>
      </c>
      <c r="E633" s="231">
        <v>60000</v>
      </c>
      <c r="F633" s="51"/>
      <c r="G633" s="32"/>
      <c r="H633" s="281"/>
      <c r="I633" s="119"/>
      <c r="J633" s="32"/>
      <c r="K633" s="32"/>
      <c r="L633" s="32"/>
    </row>
    <row r="634" spans="1:12" ht="76.5" customHeight="1">
      <c r="A634" s="114" t="s">
        <v>1275</v>
      </c>
      <c r="B634" s="124" t="s">
        <v>736</v>
      </c>
      <c r="C634" s="142" t="s">
        <v>845</v>
      </c>
      <c r="D634" s="119"/>
      <c r="E634" s="231"/>
      <c r="F634" s="51"/>
      <c r="G634" s="32"/>
      <c r="H634" s="281"/>
      <c r="I634" s="119"/>
      <c r="J634" s="32"/>
      <c r="K634" s="32"/>
      <c r="L634" s="32"/>
    </row>
    <row r="635" spans="1:12" ht="76.5" customHeight="1">
      <c r="A635" s="114" t="s">
        <v>1276</v>
      </c>
      <c r="B635" s="124" t="s">
        <v>736</v>
      </c>
      <c r="C635" s="142" t="s">
        <v>846</v>
      </c>
      <c r="D635" s="119" t="s">
        <v>13</v>
      </c>
      <c r="E635" s="231">
        <v>1000000</v>
      </c>
      <c r="F635" s="51"/>
      <c r="G635" s="32"/>
      <c r="H635" s="281"/>
      <c r="I635" s="119"/>
      <c r="J635" s="32"/>
      <c r="K635" s="32"/>
      <c r="L635" s="32"/>
    </row>
    <row r="636" spans="1:12" ht="99" customHeight="1">
      <c r="A636" s="114" t="s">
        <v>1277</v>
      </c>
      <c r="B636" s="124" t="s">
        <v>736</v>
      </c>
      <c r="C636" s="445" t="s">
        <v>847</v>
      </c>
      <c r="D636" s="119" t="s">
        <v>13</v>
      </c>
      <c r="E636" s="231">
        <v>520000</v>
      </c>
      <c r="F636" s="51"/>
      <c r="G636" s="32"/>
      <c r="H636" s="281"/>
      <c r="I636" s="119"/>
      <c r="J636" s="32"/>
      <c r="K636" s="32"/>
      <c r="L636" s="32"/>
    </row>
    <row r="637" spans="1:12" ht="108" customHeight="1">
      <c r="A637" s="114" t="s">
        <v>1278</v>
      </c>
      <c r="B637" s="124" t="s">
        <v>736</v>
      </c>
      <c r="C637" s="445" t="s">
        <v>860</v>
      </c>
      <c r="D637" s="119" t="s">
        <v>13</v>
      </c>
      <c r="E637" s="231">
        <v>5000</v>
      </c>
      <c r="F637" s="51"/>
      <c r="G637" s="32"/>
      <c r="H637" s="281"/>
      <c r="I637" s="119"/>
      <c r="J637" s="32"/>
      <c r="K637" s="32"/>
      <c r="L637" s="32"/>
    </row>
    <row r="638" spans="1:12" ht="54" customHeight="1">
      <c r="A638" s="114" t="s">
        <v>1279</v>
      </c>
      <c r="B638" s="124" t="s">
        <v>736</v>
      </c>
      <c r="C638" s="445" t="s">
        <v>848</v>
      </c>
      <c r="D638" s="119" t="s">
        <v>13</v>
      </c>
      <c r="E638" s="231">
        <v>20000</v>
      </c>
      <c r="F638" s="51"/>
      <c r="G638" s="32"/>
      <c r="H638" s="281"/>
      <c r="I638" s="119"/>
      <c r="J638" s="32"/>
      <c r="K638" s="32"/>
      <c r="L638" s="32"/>
    </row>
    <row r="639" spans="1:12" ht="33.75" customHeight="1">
      <c r="A639" s="114" t="s">
        <v>2285</v>
      </c>
      <c r="B639" s="124" t="s">
        <v>736</v>
      </c>
      <c r="C639" s="445" t="s">
        <v>849</v>
      </c>
      <c r="D639" s="119" t="s">
        <v>13</v>
      </c>
      <c r="E639" s="231">
        <v>9000</v>
      </c>
      <c r="F639" s="51"/>
      <c r="G639" s="32"/>
      <c r="H639" s="281"/>
      <c r="I639" s="119"/>
      <c r="J639" s="32"/>
      <c r="K639" s="32"/>
      <c r="L639" s="32"/>
    </row>
    <row r="640" spans="1:12" ht="51.75" customHeight="1">
      <c r="A640" s="114" t="s">
        <v>2286</v>
      </c>
      <c r="B640" s="124" t="s">
        <v>736</v>
      </c>
      <c r="C640" s="445" t="s">
        <v>850</v>
      </c>
      <c r="D640" s="119" t="s">
        <v>13</v>
      </c>
      <c r="E640" s="231">
        <v>30000</v>
      </c>
      <c r="F640" s="51"/>
      <c r="G640" s="32"/>
      <c r="H640" s="281"/>
      <c r="I640" s="119"/>
      <c r="J640" s="32"/>
      <c r="K640" s="32"/>
      <c r="L640" s="32"/>
    </row>
    <row r="641" spans="1:12" ht="201.75" customHeight="1">
      <c r="A641" s="114" t="s">
        <v>2287</v>
      </c>
      <c r="B641" s="124" t="s">
        <v>736</v>
      </c>
      <c r="C641" s="445" t="s">
        <v>851</v>
      </c>
      <c r="D641" s="119" t="s">
        <v>13</v>
      </c>
      <c r="E641" s="231">
        <v>3000</v>
      </c>
      <c r="F641" s="51"/>
      <c r="G641" s="32"/>
      <c r="H641" s="281"/>
      <c r="I641" s="119"/>
      <c r="J641" s="32"/>
      <c r="K641" s="32"/>
      <c r="L641" s="32"/>
    </row>
    <row r="642" spans="1:12" ht="55.5" customHeight="1">
      <c r="A642" s="478" t="s">
        <v>1283</v>
      </c>
      <c r="B642" s="479"/>
      <c r="C642" s="479"/>
      <c r="D642" s="479"/>
      <c r="E642" s="479"/>
      <c r="F642" s="479"/>
      <c r="G642" s="479"/>
      <c r="H642" s="479"/>
      <c r="I642" s="479"/>
      <c r="J642" s="479"/>
      <c r="K642" s="479"/>
      <c r="L642" s="480"/>
    </row>
    <row r="643" spans="1:12" ht="207" customHeight="1">
      <c r="A643" s="114" t="s">
        <v>2288</v>
      </c>
      <c r="B643" s="126" t="s">
        <v>859</v>
      </c>
      <c r="C643" s="445" t="s">
        <v>852</v>
      </c>
      <c r="D643" s="119" t="s">
        <v>13</v>
      </c>
      <c r="E643" s="231">
        <v>500000</v>
      </c>
      <c r="F643" s="51"/>
      <c r="G643" s="32"/>
      <c r="H643" s="281"/>
      <c r="I643" s="119"/>
      <c r="J643" s="32"/>
      <c r="K643" s="32"/>
      <c r="L643" s="32"/>
    </row>
    <row r="644" spans="1:12" ht="174" customHeight="1">
      <c r="A644" s="114" t="s">
        <v>2289</v>
      </c>
      <c r="B644" s="126" t="s">
        <v>859</v>
      </c>
      <c r="C644" s="445" t="s">
        <v>853</v>
      </c>
      <c r="D644" s="119" t="s">
        <v>13</v>
      </c>
      <c r="E644" s="231">
        <v>250000</v>
      </c>
      <c r="F644" s="51"/>
      <c r="G644" s="32"/>
      <c r="H644" s="281"/>
      <c r="I644" s="119"/>
      <c r="J644" s="32"/>
      <c r="K644" s="32"/>
      <c r="L644" s="32"/>
    </row>
    <row r="645" spans="1:12" ht="108.75" customHeight="1">
      <c r="A645" s="114" t="s">
        <v>2290</v>
      </c>
      <c r="B645" s="126" t="s">
        <v>859</v>
      </c>
      <c r="C645" s="445" t="s">
        <v>854</v>
      </c>
      <c r="D645" s="119" t="s">
        <v>13</v>
      </c>
      <c r="E645" s="231">
        <v>15000</v>
      </c>
      <c r="F645" s="51"/>
      <c r="G645" s="32"/>
      <c r="H645" s="281"/>
      <c r="I645" s="119"/>
      <c r="J645" s="32"/>
      <c r="K645" s="32"/>
      <c r="L645" s="32"/>
    </row>
    <row r="646" spans="1:12" ht="91.5" customHeight="1">
      <c r="A646" s="114" t="s">
        <v>2291</v>
      </c>
      <c r="B646" s="126" t="s">
        <v>859</v>
      </c>
      <c r="C646" s="445" t="s">
        <v>855</v>
      </c>
      <c r="D646" s="119" t="s">
        <v>13</v>
      </c>
      <c r="E646" s="231">
        <v>15000</v>
      </c>
      <c r="F646" s="51"/>
      <c r="G646" s="32"/>
      <c r="H646" s="281"/>
      <c r="I646" s="119"/>
      <c r="J646" s="32"/>
      <c r="K646" s="32"/>
      <c r="L646" s="32"/>
    </row>
    <row r="647" spans="1:12" ht="38.25" customHeight="1">
      <c r="A647" s="114" t="s">
        <v>2292</v>
      </c>
      <c r="B647" s="125" t="s">
        <v>1284</v>
      </c>
      <c r="C647" s="445" t="s">
        <v>856</v>
      </c>
      <c r="D647" s="119" t="s">
        <v>13</v>
      </c>
      <c r="E647" s="231">
        <v>30000</v>
      </c>
      <c r="F647" s="51"/>
      <c r="G647" s="32"/>
      <c r="H647" s="281"/>
      <c r="I647" s="119"/>
      <c r="J647" s="32"/>
      <c r="K647" s="32"/>
      <c r="L647" s="32"/>
    </row>
    <row r="648" spans="1:12" ht="26.25" customHeight="1">
      <c r="A648" s="114" t="s">
        <v>2293</v>
      </c>
      <c r="B648" s="142" t="s">
        <v>858</v>
      </c>
      <c r="C648" s="445" t="s">
        <v>857</v>
      </c>
      <c r="D648" s="119" t="s">
        <v>13</v>
      </c>
      <c r="E648" s="231">
        <v>750000</v>
      </c>
      <c r="F648" s="51"/>
      <c r="G648" s="32"/>
      <c r="H648" s="281"/>
      <c r="I648" s="256"/>
      <c r="J648" s="54"/>
      <c r="K648" s="32"/>
      <c r="L648" s="32"/>
    </row>
    <row r="649" spans="1:12" ht="15" customHeight="1">
      <c r="A649" s="115"/>
      <c r="B649" s="136"/>
      <c r="C649" s="409"/>
      <c r="D649" s="120"/>
      <c r="E649" s="229"/>
      <c r="F649" s="81"/>
      <c r="G649" s="107"/>
      <c r="H649" s="307"/>
      <c r="I649" s="120"/>
      <c r="J649" s="262" t="s">
        <v>1423</v>
      </c>
      <c r="K649" s="60"/>
      <c r="L649" s="78"/>
    </row>
    <row r="650" spans="1:12" ht="15" customHeight="1">
      <c r="A650" s="113" t="s">
        <v>1461</v>
      </c>
      <c r="B650" s="141" t="s">
        <v>861</v>
      </c>
      <c r="C650" s="70"/>
      <c r="D650" s="118"/>
      <c r="E650" s="223"/>
      <c r="F650" s="67"/>
      <c r="G650" s="66"/>
      <c r="H650" s="282"/>
      <c r="I650" s="118"/>
      <c r="J650" s="66"/>
      <c r="K650" s="66"/>
      <c r="L650" s="66"/>
    </row>
    <row r="651" spans="1:12" ht="30" customHeight="1">
      <c r="A651" s="114" t="s">
        <v>1280</v>
      </c>
      <c r="B651" s="40" t="s">
        <v>1465</v>
      </c>
      <c r="C651" s="12" t="s">
        <v>862</v>
      </c>
      <c r="D651" s="119" t="s">
        <v>13</v>
      </c>
      <c r="E651" s="231">
        <v>150000</v>
      </c>
      <c r="F651" s="51"/>
      <c r="G651" s="32"/>
      <c r="H651" s="281"/>
      <c r="I651" s="256"/>
      <c r="J651" s="54"/>
      <c r="K651" s="32"/>
      <c r="L651" s="32"/>
    </row>
    <row r="652" spans="1:12" ht="15" customHeight="1">
      <c r="A652" s="115"/>
      <c r="B652" s="136"/>
      <c r="C652" s="409"/>
      <c r="D652" s="120"/>
      <c r="E652" s="229"/>
      <c r="F652" s="81"/>
      <c r="G652" s="107"/>
      <c r="H652" s="307"/>
      <c r="I652" s="120"/>
      <c r="J652" s="262" t="s">
        <v>1424</v>
      </c>
      <c r="K652" s="60"/>
      <c r="L652" s="78"/>
    </row>
    <row r="653" spans="1:12" ht="15" customHeight="1">
      <c r="A653" s="113" t="s">
        <v>2031</v>
      </c>
      <c r="B653" s="141" t="s">
        <v>866</v>
      </c>
      <c r="C653" s="447"/>
      <c r="D653" s="118"/>
      <c r="E653" s="223"/>
      <c r="F653" s="67"/>
      <c r="G653" s="66"/>
      <c r="H653" s="282"/>
      <c r="I653" s="118"/>
      <c r="J653" s="66"/>
      <c r="K653" s="66"/>
      <c r="L653" s="66"/>
    </row>
    <row r="654" spans="1:12" ht="42" customHeight="1">
      <c r="A654" s="114" t="s">
        <v>1285</v>
      </c>
      <c r="B654" s="126" t="s">
        <v>1466</v>
      </c>
      <c r="C654" s="12" t="s">
        <v>863</v>
      </c>
      <c r="D654" s="119" t="s">
        <v>13</v>
      </c>
      <c r="E654" s="230">
        <v>15000</v>
      </c>
      <c r="F654" s="41"/>
      <c r="G654" s="32"/>
      <c r="H654" s="281"/>
      <c r="I654" s="119"/>
      <c r="J654" s="32"/>
      <c r="K654" s="32"/>
      <c r="L654" s="32"/>
    </row>
    <row r="655" spans="1:12" ht="42" customHeight="1">
      <c r="A655" s="114" t="s">
        <v>2294</v>
      </c>
      <c r="B655" s="126" t="s">
        <v>1466</v>
      </c>
      <c r="C655" s="12" t="s">
        <v>864</v>
      </c>
      <c r="D655" s="119" t="s">
        <v>13</v>
      </c>
      <c r="E655" s="230">
        <v>1500</v>
      </c>
      <c r="F655" s="41"/>
      <c r="G655" s="32"/>
      <c r="H655" s="281"/>
      <c r="I655" s="119"/>
      <c r="J655" s="32"/>
      <c r="K655" s="32"/>
      <c r="L655" s="32"/>
    </row>
    <row r="656" spans="1:12" ht="42" customHeight="1">
      <c r="A656" s="114" t="s">
        <v>2295</v>
      </c>
      <c r="B656" s="126" t="s">
        <v>1466</v>
      </c>
      <c r="C656" s="12" t="s">
        <v>865</v>
      </c>
      <c r="D656" s="119" t="s">
        <v>13</v>
      </c>
      <c r="E656" s="230">
        <v>1200</v>
      </c>
      <c r="F656" s="41"/>
      <c r="G656" s="32"/>
      <c r="H656" s="281"/>
      <c r="I656" s="256"/>
      <c r="J656" s="54"/>
      <c r="K656" s="32"/>
      <c r="L656" s="32"/>
    </row>
    <row r="657" spans="1:12" ht="15" customHeight="1">
      <c r="A657" s="115"/>
      <c r="B657" s="136"/>
      <c r="C657" s="409"/>
      <c r="D657" s="120"/>
      <c r="E657" s="229"/>
      <c r="F657" s="81"/>
      <c r="G657" s="107"/>
      <c r="H657" s="307"/>
      <c r="I657" s="120"/>
      <c r="J657" s="262" t="s">
        <v>1425</v>
      </c>
      <c r="K657" s="60"/>
      <c r="L657" s="78"/>
    </row>
    <row r="658" spans="1:12" ht="15" customHeight="1">
      <c r="A658" s="113" t="s">
        <v>2032</v>
      </c>
      <c r="B658" s="141" t="s">
        <v>867</v>
      </c>
      <c r="C658" s="70"/>
      <c r="D658" s="118"/>
      <c r="E658" s="223"/>
      <c r="F658" s="67"/>
      <c r="G658" s="66"/>
      <c r="H658" s="282"/>
      <c r="I658" s="118"/>
      <c r="J658" s="66"/>
      <c r="K658" s="66"/>
      <c r="L658" s="66"/>
    </row>
    <row r="659" spans="1:12" ht="30.75" customHeight="1">
      <c r="A659" s="114" t="s">
        <v>1286</v>
      </c>
      <c r="B659" s="126" t="s">
        <v>1467</v>
      </c>
      <c r="C659" s="448" t="s">
        <v>868</v>
      </c>
      <c r="D659" s="119" t="s">
        <v>13</v>
      </c>
      <c r="E659" s="231">
        <v>20000</v>
      </c>
      <c r="F659" s="51"/>
      <c r="G659" s="32"/>
      <c r="H659" s="281"/>
      <c r="I659" s="119"/>
      <c r="J659" s="32"/>
      <c r="K659" s="32"/>
      <c r="L659" s="32"/>
    </row>
    <row r="660" spans="1:12" ht="30.75" customHeight="1">
      <c r="A660" s="114" t="s">
        <v>1287</v>
      </c>
      <c r="B660" s="126" t="s">
        <v>1467</v>
      </c>
      <c r="C660" s="448" t="s">
        <v>869</v>
      </c>
      <c r="D660" s="119" t="s">
        <v>13</v>
      </c>
      <c r="E660" s="231">
        <v>20000</v>
      </c>
      <c r="F660" s="51"/>
      <c r="G660" s="32"/>
      <c r="H660" s="281"/>
      <c r="I660" s="119"/>
      <c r="J660" s="32"/>
      <c r="K660" s="32"/>
      <c r="L660" s="32"/>
    </row>
    <row r="661" spans="1:12" ht="30.75" customHeight="1">
      <c r="A661" s="114" t="s">
        <v>1288</v>
      </c>
      <c r="B661" s="126" t="s">
        <v>1467</v>
      </c>
      <c r="C661" s="449" t="s">
        <v>870</v>
      </c>
      <c r="D661" s="119" t="s">
        <v>13</v>
      </c>
      <c r="E661" s="231">
        <v>200000</v>
      </c>
      <c r="F661" s="51"/>
      <c r="G661" s="32"/>
      <c r="H661" s="281"/>
      <c r="I661" s="119"/>
      <c r="J661" s="32"/>
      <c r="K661" s="32"/>
      <c r="L661" s="32"/>
    </row>
    <row r="662" spans="1:12" ht="30.75" customHeight="1">
      <c r="A662" s="114" t="s">
        <v>2296</v>
      </c>
      <c r="B662" s="126" t="s">
        <v>1467</v>
      </c>
      <c r="C662" s="449" t="s">
        <v>871</v>
      </c>
      <c r="D662" s="119" t="s">
        <v>13</v>
      </c>
      <c r="E662" s="231">
        <v>13000</v>
      </c>
      <c r="F662" s="51"/>
      <c r="G662" s="32"/>
      <c r="H662" s="281"/>
      <c r="I662" s="119"/>
      <c r="J662" s="32"/>
      <c r="K662" s="32"/>
      <c r="L662" s="32"/>
    </row>
    <row r="663" spans="1:12" ht="30.75" customHeight="1">
      <c r="A663" s="114" t="s">
        <v>2297</v>
      </c>
      <c r="B663" s="126" t="s">
        <v>1467</v>
      </c>
      <c r="C663" s="450" t="s">
        <v>872</v>
      </c>
      <c r="D663" s="119" t="s">
        <v>13</v>
      </c>
      <c r="E663" s="231">
        <v>10000</v>
      </c>
      <c r="F663" s="51"/>
      <c r="G663" s="32"/>
      <c r="H663" s="281"/>
      <c r="I663" s="119"/>
      <c r="J663" s="32"/>
      <c r="K663" s="32"/>
      <c r="L663" s="32"/>
    </row>
    <row r="664" spans="1:12" ht="30.75" customHeight="1">
      <c r="A664" s="114" t="s">
        <v>2298</v>
      </c>
      <c r="B664" s="126" t="s">
        <v>1467</v>
      </c>
      <c r="C664" s="451" t="s">
        <v>873</v>
      </c>
      <c r="D664" s="119" t="s">
        <v>13</v>
      </c>
      <c r="E664" s="231">
        <v>10000</v>
      </c>
      <c r="F664" s="51"/>
      <c r="G664" s="32"/>
      <c r="H664" s="281"/>
      <c r="I664" s="119"/>
      <c r="J664" s="32"/>
      <c r="K664" s="32"/>
      <c r="L664" s="32"/>
    </row>
    <row r="665" spans="1:12" ht="30.75" customHeight="1">
      <c r="A665" s="114" t="s">
        <v>2299</v>
      </c>
      <c r="B665" s="126" t="s">
        <v>1467</v>
      </c>
      <c r="C665" s="451" t="s">
        <v>874</v>
      </c>
      <c r="D665" s="119" t="s">
        <v>13</v>
      </c>
      <c r="E665" s="231">
        <v>20000</v>
      </c>
      <c r="F665" s="51"/>
      <c r="G665" s="32"/>
      <c r="H665" s="281"/>
      <c r="I665" s="119"/>
      <c r="J665" s="32"/>
      <c r="K665" s="32"/>
      <c r="L665" s="32"/>
    </row>
    <row r="666" spans="1:12" ht="30.75" customHeight="1">
      <c r="A666" s="114" t="s">
        <v>2300</v>
      </c>
      <c r="B666" s="126" t="s">
        <v>1467</v>
      </c>
      <c r="C666" s="449" t="s">
        <v>875</v>
      </c>
      <c r="D666" s="119" t="s">
        <v>13</v>
      </c>
      <c r="E666" s="231">
        <v>20000</v>
      </c>
      <c r="F666" s="51"/>
      <c r="G666" s="32"/>
      <c r="H666" s="281"/>
      <c r="I666" s="119"/>
      <c r="J666" s="32"/>
      <c r="K666" s="32"/>
      <c r="L666" s="32"/>
    </row>
    <row r="667" spans="1:12" ht="30.75" customHeight="1">
      <c r="A667" s="114" t="s">
        <v>2301</v>
      </c>
      <c r="B667" s="126" t="s">
        <v>1467</v>
      </c>
      <c r="C667" s="449" t="s">
        <v>876</v>
      </c>
      <c r="D667" s="119" t="s">
        <v>13</v>
      </c>
      <c r="E667" s="231">
        <v>20000</v>
      </c>
      <c r="F667" s="51"/>
      <c r="G667" s="32"/>
      <c r="H667" s="281"/>
      <c r="I667" s="119"/>
      <c r="J667" s="32"/>
      <c r="K667" s="32"/>
      <c r="L667" s="32"/>
    </row>
    <row r="668" spans="1:12" ht="30.75" customHeight="1">
      <c r="A668" s="114" t="s">
        <v>2302</v>
      </c>
      <c r="B668" s="126" t="s">
        <v>1467</v>
      </c>
      <c r="C668" s="449" t="s">
        <v>877</v>
      </c>
      <c r="D668" s="119" t="s">
        <v>13</v>
      </c>
      <c r="E668" s="231">
        <v>150</v>
      </c>
      <c r="F668" s="51"/>
      <c r="G668" s="32"/>
      <c r="H668" s="281"/>
      <c r="I668" s="256"/>
      <c r="J668" s="54"/>
      <c r="K668" s="32"/>
      <c r="L668" s="32"/>
    </row>
    <row r="669" spans="1:12" ht="15" customHeight="1">
      <c r="A669" s="115"/>
      <c r="B669" s="136"/>
      <c r="C669" s="409"/>
      <c r="D669" s="120"/>
      <c r="E669" s="229"/>
      <c r="F669" s="81"/>
      <c r="G669" s="107"/>
      <c r="H669" s="307"/>
      <c r="I669" s="120"/>
      <c r="J669" s="262" t="s">
        <v>1426</v>
      </c>
      <c r="K669" s="60"/>
      <c r="L669" s="78"/>
    </row>
    <row r="670" spans="1:12" ht="15" customHeight="1">
      <c r="A670" s="113" t="s">
        <v>2033</v>
      </c>
      <c r="B670" s="141" t="s">
        <v>879</v>
      </c>
      <c r="C670" s="70"/>
      <c r="D670" s="118"/>
      <c r="E670" s="223"/>
      <c r="F670" s="67"/>
      <c r="G670" s="66"/>
      <c r="H670" s="282"/>
      <c r="I670" s="118"/>
      <c r="J670" s="66"/>
      <c r="K670" s="66"/>
      <c r="L670" s="66"/>
    </row>
    <row r="671" spans="1:12" ht="25.5">
      <c r="A671" s="114" t="s">
        <v>1289</v>
      </c>
      <c r="B671" s="12" t="s">
        <v>1468</v>
      </c>
      <c r="C671" s="12" t="s">
        <v>878</v>
      </c>
      <c r="D671" s="119" t="s">
        <v>13</v>
      </c>
      <c r="E671" s="231">
        <v>40000</v>
      </c>
      <c r="F671" s="51"/>
      <c r="G671" s="32"/>
      <c r="H671" s="281"/>
      <c r="I671" s="119"/>
      <c r="J671" s="32"/>
      <c r="K671" s="32"/>
      <c r="L671" s="32"/>
    </row>
    <row r="672" spans="1:12" ht="32.25" customHeight="1">
      <c r="A672" s="114" t="s">
        <v>1290</v>
      </c>
      <c r="B672" s="12" t="s">
        <v>1468</v>
      </c>
      <c r="C672" s="12" t="s">
        <v>936</v>
      </c>
      <c r="D672" s="119" t="s">
        <v>13</v>
      </c>
      <c r="E672" s="231">
        <v>10000</v>
      </c>
      <c r="F672" s="51"/>
      <c r="G672" s="32"/>
      <c r="H672" s="281"/>
      <c r="I672" s="256"/>
      <c r="J672" s="54"/>
      <c r="K672" s="32"/>
      <c r="L672" s="32"/>
    </row>
    <row r="673" spans="1:12" ht="15" customHeight="1">
      <c r="A673" s="115"/>
      <c r="B673" s="136"/>
      <c r="C673" s="409"/>
      <c r="D673" s="120"/>
      <c r="E673" s="229"/>
      <c r="F673" s="81"/>
      <c r="G673" s="107"/>
      <c r="H673" s="307"/>
      <c r="I673" s="120"/>
      <c r="J673" s="262" t="s">
        <v>1427</v>
      </c>
      <c r="K673" s="60"/>
      <c r="L673" s="78"/>
    </row>
    <row r="674" spans="1:12" ht="15" customHeight="1">
      <c r="A674" s="113" t="s">
        <v>1521</v>
      </c>
      <c r="B674" s="143" t="s">
        <v>989</v>
      </c>
      <c r="C674" s="74"/>
      <c r="D674" s="118"/>
      <c r="E674" s="223"/>
      <c r="F674" s="67"/>
      <c r="G674" s="66"/>
      <c r="H674" s="282"/>
      <c r="I674" s="118"/>
      <c r="J674" s="66"/>
      <c r="K674" s="66"/>
      <c r="L674" s="66"/>
    </row>
    <row r="675" spans="1:12" ht="25.5">
      <c r="A675" s="114" t="s">
        <v>1291</v>
      </c>
      <c r="B675" s="12" t="s">
        <v>880</v>
      </c>
      <c r="C675" s="12" t="s">
        <v>881</v>
      </c>
      <c r="D675" s="119" t="s">
        <v>13</v>
      </c>
      <c r="E675" s="230">
        <v>10000</v>
      </c>
      <c r="F675" s="41"/>
      <c r="G675" s="32"/>
      <c r="H675" s="281"/>
      <c r="I675" s="119"/>
      <c r="J675" s="32"/>
      <c r="K675" s="32"/>
      <c r="L675" s="32"/>
    </row>
    <row r="676" spans="1:12" ht="25.5">
      <c r="A676" s="114" t="s">
        <v>1292</v>
      </c>
      <c r="B676" s="12" t="s">
        <v>880</v>
      </c>
      <c r="C676" s="12" t="s">
        <v>882</v>
      </c>
      <c r="D676" s="119" t="s">
        <v>13</v>
      </c>
      <c r="E676" s="230">
        <v>180000</v>
      </c>
      <c r="F676" s="41"/>
      <c r="G676" s="32"/>
      <c r="H676" s="281"/>
      <c r="I676" s="119"/>
      <c r="J676" s="32"/>
      <c r="K676" s="32"/>
      <c r="L676" s="32"/>
    </row>
    <row r="677" spans="1:12" ht="25.5">
      <c r="A677" s="114" t="s">
        <v>2303</v>
      </c>
      <c r="B677" s="144" t="s">
        <v>788</v>
      </c>
      <c r="C677" s="144" t="s">
        <v>883</v>
      </c>
      <c r="D677" s="119" t="s">
        <v>13</v>
      </c>
      <c r="E677" s="239">
        <v>30</v>
      </c>
      <c r="F677" s="42"/>
      <c r="G677" s="32"/>
      <c r="H677" s="281"/>
      <c r="I677" s="119"/>
      <c r="J677" s="32"/>
      <c r="K677" s="32"/>
      <c r="L677" s="32"/>
    </row>
    <row r="678" spans="1:12" ht="25.5">
      <c r="A678" s="114" t="s">
        <v>2304</v>
      </c>
      <c r="B678" s="144" t="s">
        <v>884</v>
      </c>
      <c r="C678" s="144" t="s">
        <v>885</v>
      </c>
      <c r="D678" s="119" t="s">
        <v>95</v>
      </c>
      <c r="E678" s="230">
        <v>18</v>
      </c>
      <c r="F678" s="41"/>
      <c r="G678" s="32"/>
      <c r="H678" s="281"/>
      <c r="I678" s="119"/>
      <c r="J678" s="32"/>
      <c r="K678" s="32"/>
      <c r="L678" s="32"/>
    </row>
    <row r="679" spans="1:12" ht="51">
      <c r="A679" s="114" t="s">
        <v>2305</v>
      </c>
      <c r="B679" s="12" t="s">
        <v>886</v>
      </c>
      <c r="C679" s="12" t="s">
        <v>887</v>
      </c>
      <c r="D679" s="119" t="s">
        <v>13</v>
      </c>
      <c r="E679" s="230">
        <v>2000</v>
      </c>
      <c r="F679" s="41"/>
      <c r="G679" s="32"/>
      <c r="H679" s="281"/>
      <c r="I679" s="119"/>
      <c r="J679" s="32"/>
      <c r="K679" s="32"/>
      <c r="L679" s="32"/>
    </row>
    <row r="680" spans="1:12" ht="63.75">
      <c r="A680" s="114" t="s">
        <v>2306</v>
      </c>
      <c r="B680" s="12" t="s">
        <v>901</v>
      </c>
      <c r="C680" s="12" t="s">
        <v>902</v>
      </c>
      <c r="D680" s="119" t="s">
        <v>13</v>
      </c>
      <c r="E680" s="230">
        <v>45000</v>
      </c>
      <c r="F680" s="41"/>
      <c r="G680" s="32"/>
      <c r="H680" s="281"/>
      <c r="I680" s="119"/>
      <c r="J680" s="32"/>
      <c r="K680" s="32"/>
      <c r="L680" s="32"/>
    </row>
    <row r="681" spans="1:12" ht="25.5">
      <c r="A681" s="114" t="s">
        <v>2307</v>
      </c>
      <c r="B681" s="12" t="s">
        <v>915</v>
      </c>
      <c r="C681" s="12" t="s">
        <v>990</v>
      </c>
      <c r="D681" s="119" t="s">
        <v>95</v>
      </c>
      <c r="E681" s="230">
        <v>100</v>
      </c>
      <c r="F681" s="41"/>
      <c r="G681" s="32"/>
      <c r="H681" s="281"/>
      <c r="I681" s="256"/>
      <c r="J681" s="54"/>
      <c r="K681" s="32"/>
      <c r="L681" s="32"/>
    </row>
    <row r="682" spans="1:12" ht="15" customHeight="1">
      <c r="A682" s="115"/>
      <c r="B682" s="136"/>
      <c r="C682" s="409"/>
      <c r="D682" s="120"/>
      <c r="E682" s="229"/>
      <c r="F682" s="81"/>
      <c r="G682" s="107"/>
      <c r="H682" s="307"/>
      <c r="I682" s="120"/>
      <c r="J682" s="262" t="s">
        <v>1428</v>
      </c>
      <c r="K682" s="60"/>
      <c r="L682" s="78"/>
    </row>
    <row r="683" spans="1:12" ht="15" customHeight="1">
      <c r="A683" s="113" t="s">
        <v>1558</v>
      </c>
      <c r="B683" s="145" t="s">
        <v>888</v>
      </c>
      <c r="C683" s="213"/>
      <c r="D683" s="118"/>
      <c r="E683" s="223"/>
      <c r="F683" s="67"/>
      <c r="G683" s="66"/>
      <c r="H683" s="282"/>
      <c r="I683" s="118"/>
      <c r="J683" s="66"/>
      <c r="K683" s="66"/>
      <c r="L683" s="66"/>
    </row>
    <row r="684" spans="1:12" ht="57" customHeight="1">
      <c r="A684" s="114" t="s">
        <v>1293</v>
      </c>
      <c r="B684" s="12" t="s">
        <v>744</v>
      </c>
      <c r="C684" s="12" t="s">
        <v>1460</v>
      </c>
      <c r="D684" s="119" t="s">
        <v>95</v>
      </c>
      <c r="E684" s="230">
        <v>24</v>
      </c>
      <c r="F684" s="41"/>
      <c r="G684" s="32"/>
      <c r="H684" s="281"/>
      <c r="I684" s="119"/>
      <c r="J684" s="32"/>
      <c r="K684" s="32"/>
      <c r="L684" s="32"/>
    </row>
    <row r="685" spans="1:12" ht="39" customHeight="1">
      <c r="A685" s="114" t="s">
        <v>1294</v>
      </c>
      <c r="B685" s="12" t="s">
        <v>889</v>
      </c>
      <c r="C685" s="12" t="s">
        <v>752</v>
      </c>
      <c r="D685" s="119" t="s">
        <v>95</v>
      </c>
      <c r="E685" s="230">
        <v>25</v>
      </c>
      <c r="F685" s="41"/>
      <c r="G685" s="32"/>
      <c r="H685" s="281"/>
      <c r="I685" s="119"/>
      <c r="J685" s="32"/>
      <c r="K685" s="32"/>
      <c r="L685" s="32"/>
    </row>
    <row r="686" spans="1:12" ht="45" customHeight="1">
      <c r="A686" s="114" t="s">
        <v>1295</v>
      </c>
      <c r="B686" s="12" t="s">
        <v>890</v>
      </c>
      <c r="C686" s="12" t="s">
        <v>1460</v>
      </c>
      <c r="D686" s="119" t="s">
        <v>95</v>
      </c>
      <c r="E686" s="230">
        <v>2844</v>
      </c>
      <c r="F686" s="41"/>
      <c r="G686" s="32"/>
      <c r="H686" s="281"/>
      <c r="I686" s="119"/>
      <c r="J686" s="32"/>
      <c r="K686" s="32"/>
      <c r="L686" s="32"/>
    </row>
    <row r="687" spans="1:12" ht="27" customHeight="1">
      <c r="A687" s="114" t="s">
        <v>1296</v>
      </c>
      <c r="B687" s="12" t="s">
        <v>889</v>
      </c>
      <c r="C687" s="12" t="s">
        <v>891</v>
      </c>
      <c r="D687" s="119" t="s">
        <v>95</v>
      </c>
      <c r="E687" s="230">
        <v>15</v>
      </c>
      <c r="F687" s="41"/>
      <c r="G687" s="32"/>
      <c r="H687" s="281"/>
      <c r="I687" s="119"/>
      <c r="J687" s="32"/>
      <c r="K687" s="32"/>
      <c r="L687" s="32"/>
    </row>
    <row r="688" spans="1:12" ht="29.25" customHeight="1">
      <c r="A688" s="114" t="s">
        <v>1297</v>
      </c>
      <c r="B688" s="12" t="s">
        <v>892</v>
      </c>
      <c r="C688" s="12" t="s">
        <v>893</v>
      </c>
      <c r="D688" s="119" t="s">
        <v>95</v>
      </c>
      <c r="E688" s="230">
        <v>150</v>
      </c>
      <c r="F688" s="41"/>
      <c r="G688" s="32"/>
      <c r="H688" s="281"/>
      <c r="I688" s="119"/>
      <c r="J688" s="32"/>
      <c r="K688" s="32"/>
      <c r="L688" s="32"/>
    </row>
    <row r="689" spans="1:12" ht="57" customHeight="1">
      <c r="A689" s="114" t="s">
        <v>1298</v>
      </c>
      <c r="B689" s="12" t="s">
        <v>894</v>
      </c>
      <c r="C689" s="12" t="s">
        <v>895</v>
      </c>
      <c r="D689" s="119" t="s">
        <v>95</v>
      </c>
      <c r="E689" s="230">
        <v>2100</v>
      </c>
      <c r="F689" s="41"/>
      <c r="G689" s="32"/>
      <c r="H689" s="281"/>
      <c r="I689" s="119"/>
      <c r="J689" s="32"/>
      <c r="K689" s="32"/>
      <c r="L689" s="32"/>
    </row>
    <row r="690" spans="1:12" ht="57" customHeight="1">
      <c r="A690" s="114" t="s">
        <v>1299</v>
      </c>
      <c r="B690" s="12" t="s">
        <v>894</v>
      </c>
      <c r="C690" s="12" t="s">
        <v>896</v>
      </c>
      <c r="D690" s="119" t="s">
        <v>95</v>
      </c>
      <c r="E690" s="230">
        <v>1800</v>
      </c>
      <c r="F690" s="41"/>
      <c r="G690" s="32"/>
      <c r="H690" s="281"/>
      <c r="I690" s="119"/>
      <c r="J690" s="32"/>
      <c r="K690" s="32"/>
      <c r="L690" s="32"/>
    </row>
    <row r="691" spans="1:12" ht="90.75" customHeight="1">
      <c r="A691" s="114" t="s">
        <v>2308</v>
      </c>
      <c r="B691" s="12" t="s">
        <v>897</v>
      </c>
      <c r="C691" s="12" t="s">
        <v>898</v>
      </c>
      <c r="D691" s="119" t="s">
        <v>95</v>
      </c>
      <c r="E691" s="230">
        <v>500</v>
      </c>
      <c r="F691" s="41"/>
      <c r="G691" s="32"/>
      <c r="H691" s="281"/>
      <c r="I691" s="119"/>
      <c r="J691" s="32"/>
      <c r="K691" s="32"/>
      <c r="L691" s="32"/>
    </row>
    <row r="692" spans="1:12" ht="31.5" customHeight="1">
      <c r="A692" s="114" t="s">
        <v>2309</v>
      </c>
      <c r="B692" s="12" t="s">
        <v>899</v>
      </c>
      <c r="C692" s="12" t="s">
        <v>900</v>
      </c>
      <c r="D692" s="119" t="s">
        <v>95</v>
      </c>
      <c r="E692" s="230">
        <v>1</v>
      </c>
      <c r="F692" s="41"/>
      <c r="G692" s="32"/>
      <c r="H692" s="281"/>
      <c r="I692" s="256"/>
      <c r="J692" s="54"/>
      <c r="K692" s="32"/>
      <c r="L692" s="32"/>
    </row>
    <row r="693" spans="1:12" ht="15" customHeight="1">
      <c r="A693" s="115"/>
      <c r="B693" s="136"/>
      <c r="C693" s="409"/>
      <c r="D693" s="120"/>
      <c r="E693" s="229"/>
      <c r="F693" s="81"/>
      <c r="G693" s="107"/>
      <c r="H693" s="307"/>
      <c r="I693" s="120"/>
      <c r="J693" s="262" t="s">
        <v>1429</v>
      </c>
      <c r="K693" s="60"/>
      <c r="L693" s="78"/>
    </row>
    <row r="694" spans="1:12" ht="15" customHeight="1">
      <c r="A694" s="113" t="s">
        <v>2034</v>
      </c>
      <c r="B694" s="77" t="s">
        <v>903</v>
      </c>
      <c r="C694" s="70"/>
      <c r="D694" s="118"/>
      <c r="E694" s="223"/>
      <c r="F694" s="67"/>
      <c r="G694" s="66"/>
      <c r="H694" s="282"/>
      <c r="I694" s="118"/>
      <c r="J694" s="66"/>
      <c r="K694" s="66"/>
      <c r="L694" s="66"/>
    </row>
    <row r="695" spans="1:12" ht="54" customHeight="1">
      <c r="A695" s="114" t="s">
        <v>1300</v>
      </c>
      <c r="B695" s="127" t="s">
        <v>783</v>
      </c>
      <c r="C695" s="449" t="s">
        <v>1310</v>
      </c>
      <c r="D695" s="119" t="s">
        <v>95</v>
      </c>
      <c r="E695" s="240">
        <v>1000</v>
      </c>
      <c r="F695" s="43"/>
      <c r="G695" s="32"/>
      <c r="H695" s="281"/>
      <c r="I695" s="119"/>
      <c r="J695" s="32"/>
      <c r="K695" s="32"/>
      <c r="L695" s="32"/>
    </row>
    <row r="696" spans="1:12" ht="54" customHeight="1">
      <c r="A696" s="114" t="s">
        <v>1301</v>
      </c>
      <c r="B696" s="127" t="s">
        <v>783</v>
      </c>
      <c r="C696" s="449" t="s">
        <v>1311</v>
      </c>
      <c r="D696" s="119" t="s">
        <v>95</v>
      </c>
      <c r="E696" s="240">
        <v>6</v>
      </c>
      <c r="F696" s="43"/>
      <c r="G696" s="32"/>
      <c r="H696" s="281"/>
      <c r="I696" s="119"/>
      <c r="J696" s="32"/>
      <c r="K696" s="32"/>
      <c r="L696" s="32"/>
    </row>
    <row r="697" spans="1:12" ht="54" customHeight="1">
      <c r="A697" s="114" t="s">
        <v>1302</v>
      </c>
      <c r="B697" s="127" t="s">
        <v>783</v>
      </c>
      <c r="C697" s="449" t="s">
        <v>1312</v>
      </c>
      <c r="D697" s="119" t="s">
        <v>95</v>
      </c>
      <c r="E697" s="240">
        <v>36</v>
      </c>
      <c r="F697" s="43"/>
      <c r="G697" s="32"/>
      <c r="H697" s="281"/>
      <c r="I697" s="119"/>
      <c r="J697" s="32"/>
      <c r="K697" s="32"/>
      <c r="L697" s="32"/>
    </row>
    <row r="698" spans="1:12" ht="54" customHeight="1">
      <c r="A698" s="114" t="s">
        <v>1303</v>
      </c>
      <c r="B698" s="127" t="s">
        <v>783</v>
      </c>
      <c r="C698" s="449" t="s">
        <v>1313</v>
      </c>
      <c r="D698" s="119" t="s">
        <v>95</v>
      </c>
      <c r="E698" s="240">
        <v>450</v>
      </c>
      <c r="F698" s="43"/>
      <c r="G698" s="32"/>
      <c r="H698" s="281"/>
      <c r="I698" s="119"/>
      <c r="J698" s="32"/>
      <c r="K698" s="32"/>
      <c r="L698" s="32"/>
    </row>
    <row r="699" spans="1:12" ht="54" customHeight="1">
      <c r="A699" s="114" t="s">
        <v>1304</v>
      </c>
      <c r="B699" s="127" t="s">
        <v>783</v>
      </c>
      <c r="C699" s="449" t="s">
        <v>1314</v>
      </c>
      <c r="D699" s="119" t="s">
        <v>95</v>
      </c>
      <c r="E699" s="240">
        <v>30</v>
      </c>
      <c r="F699" s="43"/>
      <c r="G699" s="32"/>
      <c r="H699" s="281"/>
      <c r="I699" s="119"/>
      <c r="J699" s="32"/>
      <c r="K699" s="32"/>
      <c r="L699" s="32"/>
    </row>
    <row r="700" spans="1:12" ht="54" customHeight="1">
      <c r="A700" s="114" t="s">
        <v>1305</v>
      </c>
      <c r="B700" s="127" t="s">
        <v>1315</v>
      </c>
      <c r="C700" s="449" t="s">
        <v>1316</v>
      </c>
      <c r="D700" s="119" t="s">
        <v>13</v>
      </c>
      <c r="E700" s="240">
        <v>180</v>
      </c>
      <c r="F700" s="43"/>
      <c r="G700" s="32"/>
      <c r="H700" s="281"/>
      <c r="I700" s="119"/>
      <c r="J700" s="32"/>
      <c r="K700" s="32"/>
      <c r="L700" s="32"/>
    </row>
    <row r="701" spans="1:12" ht="54" customHeight="1">
      <c r="A701" s="114" t="s">
        <v>1306</v>
      </c>
      <c r="B701" s="127" t="s">
        <v>1315</v>
      </c>
      <c r="C701" s="449" t="s">
        <v>1317</v>
      </c>
      <c r="D701" s="119" t="s">
        <v>13</v>
      </c>
      <c r="E701" s="240">
        <v>150</v>
      </c>
      <c r="F701" s="43"/>
      <c r="G701" s="32"/>
      <c r="H701" s="281"/>
      <c r="I701" s="119"/>
      <c r="J701" s="32"/>
      <c r="K701" s="32"/>
      <c r="L701" s="32"/>
    </row>
    <row r="702" spans="1:12" ht="54" customHeight="1">
      <c r="A702" s="114" t="s">
        <v>1307</v>
      </c>
      <c r="B702" s="127" t="s">
        <v>1315</v>
      </c>
      <c r="C702" s="449" t="s">
        <v>1318</v>
      </c>
      <c r="D702" s="119" t="s">
        <v>13</v>
      </c>
      <c r="E702" s="240">
        <v>3600</v>
      </c>
      <c r="F702" s="43"/>
      <c r="G702" s="32"/>
      <c r="H702" s="281"/>
      <c r="I702" s="119"/>
      <c r="J702" s="32"/>
      <c r="K702" s="32"/>
      <c r="L702" s="32"/>
    </row>
    <row r="703" spans="1:12" ht="54" customHeight="1">
      <c r="A703" s="114" t="s">
        <v>1308</v>
      </c>
      <c r="B703" s="127" t="s">
        <v>1315</v>
      </c>
      <c r="C703" s="449" t="s">
        <v>1319</v>
      </c>
      <c r="D703" s="119" t="s">
        <v>13</v>
      </c>
      <c r="E703" s="240">
        <v>180</v>
      </c>
      <c r="F703" s="43"/>
      <c r="G703" s="32"/>
      <c r="H703" s="281"/>
      <c r="I703" s="256"/>
      <c r="J703" s="54"/>
      <c r="K703" s="32"/>
      <c r="L703" s="32"/>
    </row>
    <row r="704" spans="1:12" ht="15" customHeight="1">
      <c r="A704" s="115"/>
      <c r="B704" s="136"/>
      <c r="C704" s="409"/>
      <c r="D704" s="120"/>
      <c r="E704" s="229"/>
      <c r="F704" s="81"/>
      <c r="G704" s="107"/>
      <c r="H704" s="307"/>
      <c r="I704" s="120"/>
      <c r="J704" s="262" t="s">
        <v>1430</v>
      </c>
      <c r="K704" s="60"/>
      <c r="L704" s="78"/>
    </row>
    <row r="705" spans="1:12" ht="15" customHeight="1">
      <c r="A705" s="113" t="s">
        <v>2035</v>
      </c>
      <c r="B705" s="145" t="s">
        <v>904</v>
      </c>
      <c r="C705" s="74"/>
      <c r="D705" s="118"/>
      <c r="E705" s="223"/>
      <c r="F705" s="67"/>
      <c r="G705" s="66"/>
      <c r="H705" s="282"/>
      <c r="I705" s="118"/>
      <c r="J705" s="66"/>
      <c r="K705" s="66"/>
      <c r="L705" s="66"/>
    </row>
    <row r="706" spans="1:12" ht="41.25" customHeight="1">
      <c r="A706" s="114" t="s">
        <v>1309</v>
      </c>
      <c r="B706" s="146" t="s">
        <v>905</v>
      </c>
      <c r="C706" s="146" t="s">
        <v>906</v>
      </c>
      <c r="D706" s="119" t="s">
        <v>13</v>
      </c>
      <c r="E706" s="14">
        <v>2000</v>
      </c>
      <c r="F706" s="17"/>
      <c r="G706" s="32"/>
      <c r="H706" s="281"/>
      <c r="I706" s="119"/>
      <c r="J706" s="32"/>
      <c r="K706" s="32"/>
      <c r="L706" s="32"/>
    </row>
    <row r="707" spans="1:12" ht="41.25" customHeight="1">
      <c r="A707" s="114" t="s">
        <v>1320</v>
      </c>
      <c r="B707" s="146" t="s">
        <v>907</v>
      </c>
      <c r="C707" s="146" t="s">
        <v>907</v>
      </c>
      <c r="D707" s="119" t="s">
        <v>13</v>
      </c>
      <c r="E707" s="14">
        <v>50000</v>
      </c>
      <c r="F707" s="17"/>
      <c r="G707" s="32"/>
      <c r="H707" s="281"/>
      <c r="I707" s="119"/>
      <c r="J707" s="32"/>
      <c r="K707" s="32"/>
      <c r="L707" s="32"/>
    </row>
    <row r="708" spans="1:12" ht="41.25" customHeight="1">
      <c r="A708" s="114" t="s">
        <v>1321</v>
      </c>
      <c r="B708" s="147" t="s">
        <v>908</v>
      </c>
      <c r="C708" s="147" t="s">
        <v>909</v>
      </c>
      <c r="D708" s="119" t="s">
        <v>13</v>
      </c>
      <c r="E708" s="241">
        <v>1700</v>
      </c>
      <c r="F708" s="44"/>
      <c r="G708" s="32"/>
      <c r="H708" s="281"/>
      <c r="I708" s="119"/>
      <c r="J708" s="32"/>
      <c r="K708" s="32"/>
      <c r="L708" s="32"/>
    </row>
    <row r="709" spans="1:12" ht="41.25" customHeight="1">
      <c r="A709" s="114" t="s">
        <v>1322</v>
      </c>
      <c r="B709" s="148" t="s">
        <v>910</v>
      </c>
      <c r="C709" s="148" t="s">
        <v>911</v>
      </c>
      <c r="D709" s="119" t="s">
        <v>13</v>
      </c>
      <c r="E709" s="230">
        <v>24</v>
      </c>
      <c r="F709" s="41"/>
      <c r="G709" s="32"/>
      <c r="H709" s="281"/>
      <c r="I709" s="119"/>
      <c r="J709" s="32"/>
      <c r="K709" s="32"/>
      <c r="L709" s="32"/>
    </row>
    <row r="710" spans="1:12" ht="41.25" customHeight="1">
      <c r="A710" s="114" t="s">
        <v>1323</v>
      </c>
      <c r="B710" s="149" t="s">
        <v>912</v>
      </c>
      <c r="C710" s="149" t="s">
        <v>913</v>
      </c>
      <c r="D710" s="119" t="s">
        <v>13</v>
      </c>
      <c r="E710" s="242">
        <v>15000</v>
      </c>
      <c r="F710" s="45"/>
      <c r="G710" s="32"/>
      <c r="H710" s="281"/>
      <c r="I710" s="119"/>
      <c r="J710" s="32"/>
      <c r="K710" s="32"/>
      <c r="L710" s="32"/>
    </row>
    <row r="711" spans="1:12" ht="41.25" customHeight="1">
      <c r="A711" s="114" t="s">
        <v>1324</v>
      </c>
      <c r="B711" s="148" t="s">
        <v>914</v>
      </c>
      <c r="C711" s="148" t="s">
        <v>914</v>
      </c>
      <c r="D711" s="119" t="s">
        <v>13</v>
      </c>
      <c r="E711" s="231">
        <v>200</v>
      </c>
      <c r="F711" s="51"/>
      <c r="G711" s="32"/>
      <c r="H711" s="281"/>
      <c r="I711" s="256"/>
      <c r="J711" s="54"/>
      <c r="K711" s="32"/>
      <c r="L711" s="32"/>
    </row>
    <row r="712" spans="1:12" ht="57.75" customHeight="1">
      <c r="A712" s="114" t="s">
        <v>1325</v>
      </c>
      <c r="B712" s="332" t="s">
        <v>716</v>
      </c>
      <c r="C712" s="423" t="s">
        <v>1951</v>
      </c>
      <c r="D712" s="335" t="s">
        <v>13</v>
      </c>
      <c r="E712" s="336">
        <v>15000</v>
      </c>
      <c r="F712" s="51"/>
      <c r="G712" s="32"/>
      <c r="H712" s="281"/>
      <c r="I712" s="256"/>
      <c r="J712" s="54"/>
      <c r="K712" s="32"/>
      <c r="L712" s="32"/>
    </row>
    <row r="713" spans="1:12" ht="61.5" customHeight="1">
      <c r="A713" s="114" t="s">
        <v>1326</v>
      </c>
      <c r="B713" s="332" t="s">
        <v>716</v>
      </c>
      <c r="C713" s="423" t="s">
        <v>1952</v>
      </c>
      <c r="D713" s="335" t="s">
        <v>95</v>
      </c>
      <c r="E713" s="336">
        <v>1500</v>
      </c>
      <c r="F713" s="51"/>
      <c r="G713" s="32"/>
      <c r="H713" s="281"/>
      <c r="I713" s="256"/>
      <c r="J713" s="54"/>
      <c r="K713" s="32"/>
      <c r="L713" s="32"/>
    </row>
    <row r="714" spans="1:12" ht="41.25" customHeight="1">
      <c r="A714" s="114" t="s">
        <v>1327</v>
      </c>
      <c r="B714" s="144" t="s">
        <v>828</v>
      </c>
      <c r="C714" s="12" t="s">
        <v>991</v>
      </c>
      <c r="D714" s="119" t="s">
        <v>13</v>
      </c>
      <c r="E714" s="231">
        <v>100000</v>
      </c>
      <c r="F714" s="51"/>
      <c r="G714" s="32"/>
      <c r="H714" s="281"/>
      <c r="I714" s="256"/>
      <c r="J714" s="54"/>
      <c r="K714" s="32"/>
      <c r="L714" s="32"/>
    </row>
    <row r="715" spans="1:12" ht="41.25" customHeight="1">
      <c r="A715" s="114" t="s">
        <v>2310</v>
      </c>
      <c r="B715" s="144" t="s">
        <v>828</v>
      </c>
      <c r="C715" s="12" t="s">
        <v>992</v>
      </c>
      <c r="D715" s="119" t="s">
        <v>13</v>
      </c>
      <c r="E715" s="231">
        <v>100000</v>
      </c>
      <c r="F715" s="51"/>
      <c r="G715" s="32"/>
      <c r="H715" s="281"/>
      <c r="I715" s="256"/>
      <c r="J715" s="54"/>
      <c r="K715" s="32"/>
      <c r="L715" s="32"/>
    </row>
    <row r="716" spans="1:12" ht="15" customHeight="1">
      <c r="A716" s="115"/>
      <c r="B716" s="136"/>
      <c r="C716" s="409"/>
      <c r="D716" s="120"/>
      <c r="E716" s="229"/>
      <c r="F716" s="81"/>
      <c r="G716" s="107"/>
      <c r="H716" s="307"/>
      <c r="I716" s="120"/>
      <c r="J716" s="262" t="s">
        <v>1431</v>
      </c>
      <c r="K716" s="60"/>
      <c r="L716" s="78"/>
    </row>
    <row r="717" spans="1:12" ht="15" customHeight="1">
      <c r="A717" s="113" t="s">
        <v>2036</v>
      </c>
      <c r="B717" s="74" t="s">
        <v>915</v>
      </c>
      <c r="C717" s="74"/>
      <c r="D717" s="118"/>
      <c r="E717" s="223"/>
      <c r="F717" s="67"/>
      <c r="G717" s="66"/>
      <c r="H717" s="282"/>
      <c r="I717" s="118"/>
      <c r="J717" s="66"/>
      <c r="K717" s="66"/>
      <c r="L717" s="66"/>
    </row>
    <row r="718" spans="1:12" ht="66" customHeight="1">
      <c r="A718" s="114" t="s">
        <v>1328</v>
      </c>
      <c r="B718" s="144" t="s">
        <v>1337</v>
      </c>
      <c r="C718" s="144" t="s">
        <v>1346</v>
      </c>
      <c r="D718" s="119" t="s">
        <v>95</v>
      </c>
      <c r="E718" s="230">
        <v>20</v>
      </c>
      <c r="F718" s="41"/>
      <c r="G718" s="32"/>
      <c r="H718" s="281"/>
      <c r="I718" s="119"/>
      <c r="J718" s="32"/>
      <c r="K718" s="32"/>
      <c r="L718" s="32"/>
    </row>
    <row r="719" spans="1:12" ht="28.5" customHeight="1">
      <c r="A719" s="114" t="s">
        <v>1329</v>
      </c>
      <c r="B719" s="150" t="s">
        <v>1337</v>
      </c>
      <c r="C719" s="12" t="s">
        <v>916</v>
      </c>
      <c r="D719" s="119" t="s">
        <v>13</v>
      </c>
      <c r="E719" s="230">
        <v>2000</v>
      </c>
      <c r="F719" s="41"/>
      <c r="G719" s="32"/>
      <c r="H719" s="281"/>
      <c r="I719" s="119"/>
      <c r="J719" s="32"/>
      <c r="K719" s="32"/>
      <c r="L719" s="32"/>
    </row>
    <row r="720" spans="1:12" ht="57.75" customHeight="1">
      <c r="A720" s="114" t="s">
        <v>1330</v>
      </c>
      <c r="B720" s="150" t="s">
        <v>1337</v>
      </c>
      <c r="C720" s="144" t="s">
        <v>1347</v>
      </c>
      <c r="D720" s="119" t="s">
        <v>13</v>
      </c>
      <c r="E720" s="230">
        <v>12000</v>
      </c>
      <c r="F720" s="41"/>
      <c r="G720" s="32"/>
      <c r="H720" s="281"/>
      <c r="I720" s="119"/>
      <c r="J720" s="32"/>
      <c r="K720" s="32"/>
      <c r="L720" s="32"/>
    </row>
    <row r="721" spans="1:12" ht="36" customHeight="1">
      <c r="A721" s="114" t="s">
        <v>1331</v>
      </c>
      <c r="B721" s="150" t="s">
        <v>1337</v>
      </c>
      <c r="C721" s="144" t="s">
        <v>917</v>
      </c>
      <c r="D721" s="119" t="s">
        <v>13</v>
      </c>
      <c r="E721" s="239">
        <v>66000</v>
      </c>
      <c r="F721" s="42"/>
      <c r="G721" s="32"/>
      <c r="H721" s="281"/>
      <c r="I721" s="119"/>
      <c r="J721" s="32"/>
      <c r="K721" s="32"/>
      <c r="L721" s="32"/>
    </row>
    <row r="722" spans="1:12" ht="32.25" customHeight="1">
      <c r="A722" s="114" t="s">
        <v>1332</v>
      </c>
      <c r="B722" s="150" t="s">
        <v>1337</v>
      </c>
      <c r="C722" s="144" t="s">
        <v>918</v>
      </c>
      <c r="D722" s="119" t="s">
        <v>13</v>
      </c>
      <c r="E722" s="230">
        <v>6000</v>
      </c>
      <c r="F722" s="41"/>
      <c r="G722" s="32"/>
      <c r="H722" s="281"/>
      <c r="I722" s="119"/>
      <c r="J722" s="32"/>
      <c r="K722" s="32"/>
      <c r="L722" s="32"/>
    </row>
    <row r="723" spans="1:12" ht="22.5" customHeight="1">
      <c r="A723" s="114" t="s">
        <v>1333</v>
      </c>
      <c r="B723" s="150" t="s">
        <v>1337</v>
      </c>
      <c r="C723" s="144" t="s">
        <v>919</v>
      </c>
      <c r="D723" s="119" t="s">
        <v>13</v>
      </c>
      <c r="E723" s="239">
        <v>45000</v>
      </c>
      <c r="F723" s="42"/>
      <c r="G723" s="32"/>
      <c r="H723" s="281"/>
      <c r="I723" s="119"/>
      <c r="J723" s="32"/>
      <c r="K723" s="32"/>
      <c r="L723" s="32"/>
    </row>
    <row r="724" spans="1:12" ht="17.25" customHeight="1">
      <c r="A724" s="114" t="s">
        <v>1334</v>
      </c>
      <c r="B724" s="150" t="s">
        <v>1337</v>
      </c>
      <c r="C724" s="452" t="s">
        <v>920</v>
      </c>
      <c r="D724" s="119" t="s">
        <v>13</v>
      </c>
      <c r="E724" s="230">
        <v>48000</v>
      </c>
      <c r="F724" s="41"/>
      <c r="G724" s="32"/>
      <c r="H724" s="281"/>
      <c r="I724" s="119"/>
      <c r="J724" s="32"/>
      <c r="K724" s="32"/>
      <c r="L724" s="32"/>
    </row>
    <row r="725" spans="1:12" ht="30" customHeight="1">
      <c r="A725" s="114" t="s">
        <v>1335</v>
      </c>
      <c r="B725" s="150" t="s">
        <v>1337</v>
      </c>
      <c r="C725" s="452" t="s">
        <v>921</v>
      </c>
      <c r="D725" s="119" t="s">
        <v>13</v>
      </c>
      <c r="E725" s="230">
        <v>30000</v>
      </c>
      <c r="F725" s="41"/>
      <c r="G725" s="32"/>
      <c r="H725" s="281"/>
      <c r="I725" s="119"/>
      <c r="J725" s="32"/>
      <c r="K725" s="32"/>
      <c r="L725" s="32"/>
    </row>
    <row r="726" spans="1:12" ht="42" customHeight="1">
      <c r="A726" s="114" t="s">
        <v>2311</v>
      </c>
      <c r="B726" s="150" t="s">
        <v>1337</v>
      </c>
      <c r="C726" s="12" t="s">
        <v>922</v>
      </c>
      <c r="D726" s="119" t="s">
        <v>13</v>
      </c>
      <c r="E726" s="239">
        <v>3000</v>
      </c>
      <c r="F726" s="42"/>
      <c r="G726" s="32"/>
      <c r="H726" s="281"/>
      <c r="I726" s="119"/>
      <c r="J726" s="32"/>
      <c r="K726" s="32"/>
      <c r="L726" s="32"/>
    </row>
    <row r="727" spans="1:12" ht="39.75" customHeight="1">
      <c r="A727" s="114" t="s">
        <v>2312</v>
      </c>
      <c r="B727" s="150" t="s">
        <v>1337</v>
      </c>
      <c r="C727" s="12" t="s">
        <v>923</v>
      </c>
      <c r="D727" s="119" t="s">
        <v>13</v>
      </c>
      <c r="E727" s="239">
        <v>2000</v>
      </c>
      <c r="F727" s="42"/>
      <c r="G727" s="32"/>
      <c r="H727" s="281"/>
      <c r="I727" s="119"/>
      <c r="J727" s="32"/>
      <c r="K727" s="32"/>
      <c r="L727" s="32"/>
    </row>
    <row r="728" spans="1:12" ht="83.25" customHeight="1">
      <c r="A728" s="114" t="s">
        <v>2313</v>
      </c>
      <c r="B728" s="150" t="s">
        <v>1337</v>
      </c>
      <c r="C728" s="12" t="s">
        <v>924</v>
      </c>
      <c r="D728" s="119" t="s">
        <v>13</v>
      </c>
      <c r="E728" s="230">
        <v>16000</v>
      </c>
      <c r="F728" s="41"/>
      <c r="G728" s="32"/>
      <c r="H728" s="281"/>
      <c r="I728" s="119"/>
      <c r="J728" s="32"/>
      <c r="K728" s="32"/>
      <c r="L728" s="32"/>
    </row>
    <row r="729" spans="1:12" ht="75.75" customHeight="1">
      <c r="A729" s="114" t="s">
        <v>2314</v>
      </c>
      <c r="B729" s="150" t="s">
        <v>1337</v>
      </c>
      <c r="C729" s="12" t="s">
        <v>925</v>
      </c>
      <c r="D729" s="119" t="s">
        <v>13</v>
      </c>
      <c r="E729" s="230">
        <v>13000</v>
      </c>
      <c r="F729" s="41"/>
      <c r="G729" s="32"/>
      <c r="H729" s="281"/>
      <c r="I729" s="119"/>
      <c r="J729" s="32"/>
      <c r="K729" s="32"/>
      <c r="L729" s="32"/>
    </row>
    <row r="730" spans="1:12" ht="116.25" customHeight="1">
      <c r="A730" s="114" t="s">
        <v>2315</v>
      </c>
      <c r="B730" s="150" t="s">
        <v>1337</v>
      </c>
      <c r="C730" s="148" t="s">
        <v>1348</v>
      </c>
      <c r="D730" s="119" t="s">
        <v>13</v>
      </c>
      <c r="E730" s="230">
        <v>12000</v>
      </c>
      <c r="F730" s="41"/>
      <c r="G730" s="32"/>
      <c r="H730" s="281"/>
      <c r="I730" s="256"/>
      <c r="J730" s="54"/>
      <c r="K730" s="32"/>
      <c r="L730" s="32"/>
    </row>
    <row r="731" spans="1:12" ht="15" customHeight="1">
      <c r="A731" s="115"/>
      <c r="B731" s="136"/>
      <c r="C731" s="409"/>
      <c r="D731" s="120"/>
      <c r="E731" s="229"/>
      <c r="F731" s="81"/>
      <c r="G731" s="107"/>
      <c r="H731" s="307"/>
      <c r="I731" s="120"/>
      <c r="J731" s="262" t="s">
        <v>1432</v>
      </c>
      <c r="K731" s="60"/>
      <c r="L731" s="78"/>
    </row>
    <row r="732" spans="1:12" ht="15" customHeight="1">
      <c r="A732" s="113" t="s">
        <v>2037</v>
      </c>
      <c r="B732" s="77" t="s">
        <v>926</v>
      </c>
      <c r="C732" s="453"/>
      <c r="D732" s="118"/>
      <c r="E732" s="223"/>
      <c r="F732" s="67"/>
      <c r="G732" s="66"/>
      <c r="H732" s="282"/>
      <c r="I732" s="118"/>
      <c r="J732" s="66"/>
      <c r="K732" s="66"/>
      <c r="L732" s="66"/>
    </row>
    <row r="733" spans="1:12" ht="66.75" customHeight="1">
      <c r="A733" s="114" t="s">
        <v>1336</v>
      </c>
      <c r="B733" s="127" t="s">
        <v>927</v>
      </c>
      <c r="C733" s="449" t="s">
        <v>927</v>
      </c>
      <c r="D733" s="119" t="s">
        <v>13</v>
      </c>
      <c r="E733" s="240">
        <v>2</v>
      </c>
      <c r="F733" s="46"/>
      <c r="G733" s="32"/>
      <c r="H733" s="281"/>
      <c r="I733" s="119"/>
      <c r="J733" s="32"/>
      <c r="K733" s="32"/>
      <c r="L733" s="32"/>
    </row>
    <row r="734" spans="1:12" ht="66.75" customHeight="1">
      <c r="A734" s="114" t="s">
        <v>1338</v>
      </c>
      <c r="B734" s="127" t="s">
        <v>928</v>
      </c>
      <c r="C734" s="449" t="s">
        <v>928</v>
      </c>
      <c r="D734" s="119" t="s">
        <v>13</v>
      </c>
      <c r="E734" s="240">
        <v>1</v>
      </c>
      <c r="F734" s="46"/>
      <c r="G734" s="32"/>
      <c r="H734" s="281"/>
      <c r="I734" s="119"/>
      <c r="J734" s="32"/>
      <c r="K734" s="32"/>
      <c r="L734" s="32"/>
    </row>
    <row r="735" spans="1:12" ht="96" customHeight="1">
      <c r="A735" s="114" t="s">
        <v>1339</v>
      </c>
      <c r="B735" s="151" t="s">
        <v>929</v>
      </c>
      <c r="C735" s="454" t="s">
        <v>929</v>
      </c>
      <c r="D735" s="119" t="s">
        <v>13</v>
      </c>
      <c r="E735" s="243">
        <v>3</v>
      </c>
      <c r="F735" s="47"/>
      <c r="G735" s="32"/>
      <c r="H735" s="281"/>
      <c r="I735" s="119"/>
      <c r="J735" s="32"/>
      <c r="K735" s="32"/>
      <c r="L735" s="32"/>
    </row>
    <row r="736" spans="1:12" ht="79.5" customHeight="1">
      <c r="A736" s="114" t="s">
        <v>1340</v>
      </c>
      <c r="B736" s="127" t="s">
        <v>930</v>
      </c>
      <c r="C736" s="449" t="s">
        <v>930</v>
      </c>
      <c r="D736" s="119" t="s">
        <v>13</v>
      </c>
      <c r="E736" s="243">
        <v>1</v>
      </c>
      <c r="F736" s="47"/>
      <c r="G736" s="32"/>
      <c r="H736" s="281"/>
      <c r="I736" s="119"/>
      <c r="J736" s="32"/>
      <c r="K736" s="32"/>
      <c r="L736" s="32"/>
    </row>
    <row r="737" spans="1:12" ht="159" customHeight="1">
      <c r="A737" s="114" t="s">
        <v>1341</v>
      </c>
      <c r="B737" s="127" t="s">
        <v>931</v>
      </c>
      <c r="C737" s="449" t="s">
        <v>931</v>
      </c>
      <c r="D737" s="119" t="s">
        <v>13</v>
      </c>
      <c r="E737" s="243">
        <v>1</v>
      </c>
      <c r="F737" s="47"/>
      <c r="G737" s="32"/>
      <c r="H737" s="281"/>
      <c r="I737" s="119"/>
      <c r="J737" s="32"/>
      <c r="K737" s="32"/>
      <c r="L737" s="32"/>
    </row>
    <row r="738" spans="1:12" ht="84" customHeight="1">
      <c r="A738" s="114" t="s">
        <v>1342</v>
      </c>
      <c r="B738" s="127" t="s">
        <v>932</v>
      </c>
      <c r="C738" s="449" t="s">
        <v>932</v>
      </c>
      <c r="D738" s="119" t="s">
        <v>13</v>
      </c>
      <c r="E738" s="243">
        <v>1</v>
      </c>
      <c r="F738" s="47"/>
      <c r="G738" s="32"/>
      <c r="H738" s="281"/>
      <c r="I738" s="119"/>
      <c r="J738" s="32"/>
      <c r="K738" s="32"/>
      <c r="L738" s="32"/>
    </row>
    <row r="739" spans="1:12" ht="69" customHeight="1">
      <c r="A739" s="114" t="s">
        <v>1343</v>
      </c>
      <c r="B739" s="127" t="s">
        <v>933</v>
      </c>
      <c r="C739" s="449" t="s">
        <v>933</v>
      </c>
      <c r="D739" s="119" t="s">
        <v>13</v>
      </c>
      <c r="E739" s="243">
        <v>1</v>
      </c>
      <c r="F739" s="47"/>
      <c r="G739" s="32"/>
      <c r="H739" s="281"/>
      <c r="I739" s="119"/>
      <c r="J739" s="32"/>
      <c r="K739" s="32"/>
      <c r="L739" s="32"/>
    </row>
    <row r="740" spans="1:12" ht="85.5" customHeight="1">
      <c r="A740" s="114" t="s">
        <v>1344</v>
      </c>
      <c r="B740" s="127" t="s">
        <v>934</v>
      </c>
      <c r="C740" s="449" t="s">
        <v>934</v>
      </c>
      <c r="D740" s="119" t="s">
        <v>13</v>
      </c>
      <c r="E740" s="243">
        <v>1</v>
      </c>
      <c r="F740" s="47"/>
      <c r="G740" s="32"/>
      <c r="H740" s="281"/>
      <c r="I740" s="119"/>
      <c r="J740" s="32"/>
      <c r="K740" s="32"/>
      <c r="L740" s="32"/>
    </row>
    <row r="741" spans="1:12" ht="156.75" customHeight="1">
      <c r="A741" s="114" t="s">
        <v>1345</v>
      </c>
      <c r="B741" s="127" t="s">
        <v>935</v>
      </c>
      <c r="C741" s="449" t="s">
        <v>935</v>
      </c>
      <c r="D741" s="119" t="s">
        <v>13</v>
      </c>
      <c r="E741" s="243">
        <v>1</v>
      </c>
      <c r="F741" s="47"/>
      <c r="G741" s="32"/>
      <c r="H741" s="281"/>
      <c r="I741" s="261"/>
      <c r="J741" s="80"/>
      <c r="K741" s="32"/>
      <c r="L741" s="32"/>
    </row>
    <row r="742" spans="1:12" ht="15" customHeight="1">
      <c r="A742" s="115"/>
      <c r="B742" s="136"/>
      <c r="C742" s="409"/>
      <c r="D742" s="120"/>
      <c r="E742" s="229"/>
      <c r="F742" s="81"/>
      <c r="G742" s="107"/>
      <c r="H742" s="307"/>
      <c r="I742" s="120"/>
      <c r="J742" s="262" t="s">
        <v>1433</v>
      </c>
      <c r="K742" s="60"/>
      <c r="L742" s="78"/>
    </row>
    <row r="743" spans="1:12" ht="15" customHeight="1">
      <c r="A743" s="113" t="s">
        <v>2038</v>
      </c>
      <c r="B743" s="137" t="s">
        <v>86</v>
      </c>
      <c r="C743" s="419"/>
      <c r="D743" s="118"/>
      <c r="E743" s="223"/>
      <c r="F743" s="67"/>
      <c r="G743" s="66"/>
      <c r="H743" s="282"/>
      <c r="I743" s="118"/>
      <c r="J743" s="66"/>
      <c r="K743" s="66"/>
      <c r="L743" s="66"/>
    </row>
    <row r="744" spans="1:12" ht="30" customHeight="1">
      <c r="A744" s="114" t="s">
        <v>1349</v>
      </c>
      <c r="B744" s="2" t="s">
        <v>87</v>
      </c>
      <c r="C744" s="2" t="s">
        <v>981</v>
      </c>
      <c r="D744" s="4" t="s">
        <v>13</v>
      </c>
      <c r="E744" s="234" t="s">
        <v>124</v>
      </c>
      <c r="F744" s="4"/>
      <c r="G744" s="32"/>
      <c r="H744" s="281"/>
      <c r="I744" s="119"/>
      <c r="J744" s="32"/>
      <c r="K744" s="32"/>
      <c r="L744" s="32"/>
    </row>
    <row r="745" spans="1:12" ht="30" customHeight="1">
      <c r="A745" s="114" t="s">
        <v>1350</v>
      </c>
      <c r="B745" s="328" t="s">
        <v>1953</v>
      </c>
      <c r="C745" s="328" t="s">
        <v>1954</v>
      </c>
      <c r="D745" s="331" t="s">
        <v>13</v>
      </c>
      <c r="E745" s="331">
        <v>24</v>
      </c>
      <c r="F745" s="4"/>
      <c r="G745" s="32"/>
      <c r="H745" s="281"/>
      <c r="I745" s="119"/>
      <c r="J745" s="32"/>
      <c r="K745" s="32"/>
      <c r="L745" s="32"/>
    </row>
    <row r="746" spans="1:12" ht="19.5" customHeight="1">
      <c r="A746" s="114" t="s">
        <v>1351</v>
      </c>
      <c r="B746" s="2" t="s">
        <v>89</v>
      </c>
      <c r="C746" s="2" t="s">
        <v>90</v>
      </c>
      <c r="D746" s="4" t="s">
        <v>13</v>
      </c>
      <c r="E746" s="244">
        <v>3</v>
      </c>
      <c r="F746" s="5"/>
      <c r="G746" s="32"/>
      <c r="H746" s="281"/>
      <c r="I746" s="119"/>
      <c r="J746" s="32"/>
      <c r="K746" s="32"/>
      <c r="L746" s="32"/>
    </row>
    <row r="747" spans="1:12" ht="38.25" customHeight="1">
      <c r="A747" s="114" t="s">
        <v>1352</v>
      </c>
      <c r="B747" s="2" t="s">
        <v>91</v>
      </c>
      <c r="C747" s="2" t="s">
        <v>982</v>
      </c>
      <c r="D747" s="4" t="s">
        <v>13</v>
      </c>
      <c r="E747" s="234">
        <v>18</v>
      </c>
      <c r="F747" s="4"/>
      <c r="G747" s="32"/>
      <c r="H747" s="281"/>
      <c r="I747" s="119"/>
      <c r="J747" s="32"/>
      <c r="K747" s="32"/>
      <c r="L747" s="32"/>
    </row>
    <row r="748" spans="1:12" ht="15" customHeight="1">
      <c r="A748" s="114" t="s">
        <v>1353</v>
      </c>
      <c r="B748" s="2" t="s">
        <v>978</v>
      </c>
      <c r="C748" s="2" t="s">
        <v>983</v>
      </c>
      <c r="D748" s="4" t="s">
        <v>13</v>
      </c>
      <c r="E748" s="234">
        <v>300</v>
      </c>
      <c r="F748" s="4"/>
      <c r="G748" s="32"/>
      <c r="H748" s="281"/>
      <c r="I748" s="119"/>
      <c r="J748" s="32"/>
      <c r="K748" s="32"/>
      <c r="L748" s="32"/>
    </row>
    <row r="749" spans="1:12" ht="15" customHeight="1">
      <c r="A749" s="114" t="s">
        <v>1354</v>
      </c>
      <c r="B749" s="2" t="s">
        <v>92</v>
      </c>
      <c r="C749" s="2" t="s">
        <v>984</v>
      </c>
      <c r="D749" s="4" t="s">
        <v>13</v>
      </c>
      <c r="E749" s="234">
        <v>300</v>
      </c>
      <c r="F749" s="4"/>
      <c r="G749" s="32"/>
      <c r="H749" s="281"/>
      <c r="I749" s="119"/>
      <c r="J749" s="32"/>
      <c r="K749" s="32"/>
      <c r="L749" s="32"/>
    </row>
    <row r="750" spans="1:12" ht="15" customHeight="1">
      <c r="A750" s="114" t="s">
        <v>1355</v>
      </c>
      <c r="B750" s="343" t="s">
        <v>1955</v>
      </c>
      <c r="C750" s="344" t="s">
        <v>985</v>
      </c>
      <c r="D750" s="345" t="s">
        <v>13</v>
      </c>
      <c r="E750" s="345">
        <v>300</v>
      </c>
      <c r="F750" s="4"/>
      <c r="G750" s="32"/>
      <c r="H750" s="281"/>
      <c r="I750" s="119"/>
      <c r="J750" s="32"/>
      <c r="K750" s="32"/>
      <c r="L750" s="32"/>
    </row>
    <row r="751" spans="1:12" ht="15" customHeight="1">
      <c r="A751" s="114" t="s">
        <v>1356</v>
      </c>
      <c r="B751" s="2" t="s">
        <v>979</v>
      </c>
      <c r="C751" s="2" t="s">
        <v>986</v>
      </c>
      <c r="D751" s="4" t="s">
        <v>13</v>
      </c>
      <c r="E751" s="234" t="s">
        <v>59</v>
      </c>
      <c r="F751" s="4"/>
      <c r="G751" s="32"/>
      <c r="H751" s="281"/>
      <c r="I751" s="119"/>
      <c r="J751" s="32"/>
      <c r="K751" s="32"/>
      <c r="L751" s="32"/>
    </row>
    <row r="752" spans="1:12" ht="15" customHeight="1">
      <c r="A752" s="114" t="s">
        <v>1357</v>
      </c>
      <c r="B752" s="2" t="s">
        <v>980</v>
      </c>
      <c r="C752" s="2" t="s">
        <v>987</v>
      </c>
      <c r="D752" s="4" t="s">
        <v>13</v>
      </c>
      <c r="E752" s="234">
        <v>3</v>
      </c>
      <c r="F752" s="4"/>
      <c r="G752" s="32"/>
      <c r="H752" s="281"/>
      <c r="I752" s="119"/>
      <c r="J752" s="32"/>
      <c r="K752" s="32"/>
      <c r="L752" s="32"/>
    </row>
    <row r="753" spans="1:12" ht="15" customHeight="1">
      <c r="A753" s="114" t="s">
        <v>2316</v>
      </c>
      <c r="B753" s="2" t="s">
        <v>93</v>
      </c>
      <c r="C753" s="2" t="s">
        <v>988</v>
      </c>
      <c r="D753" s="6" t="s">
        <v>13</v>
      </c>
      <c r="E753" s="235">
        <v>2</v>
      </c>
      <c r="F753" s="6"/>
      <c r="G753" s="32"/>
      <c r="H753" s="281"/>
      <c r="I753" s="256"/>
      <c r="J753" s="54"/>
      <c r="K753" s="32"/>
      <c r="L753" s="32"/>
    </row>
    <row r="754" spans="1:12" ht="15" customHeight="1">
      <c r="A754" s="114" t="s">
        <v>2317</v>
      </c>
      <c r="B754" s="346" t="s">
        <v>1956</v>
      </c>
      <c r="C754" s="455" t="s">
        <v>1957</v>
      </c>
      <c r="D754" s="331" t="s">
        <v>13</v>
      </c>
      <c r="E754" s="331">
        <v>2</v>
      </c>
      <c r="F754" s="6"/>
      <c r="G754" s="32"/>
      <c r="H754" s="342"/>
      <c r="I754" s="256"/>
      <c r="J754" s="54"/>
      <c r="K754" s="32"/>
      <c r="L754" s="32"/>
    </row>
    <row r="755" spans="1:12" ht="15" customHeight="1">
      <c r="A755" s="115"/>
      <c r="B755" s="136"/>
      <c r="C755" s="409"/>
      <c r="D755" s="120"/>
      <c r="E755" s="229"/>
      <c r="F755" s="81"/>
      <c r="G755" s="107"/>
      <c r="H755" s="307"/>
      <c r="I755" s="120"/>
      <c r="J755" s="262" t="s">
        <v>1434</v>
      </c>
      <c r="K755" s="60"/>
      <c r="L755" s="78"/>
    </row>
    <row r="756" spans="1:12" s="11" customFormat="1" ht="15" customHeight="1">
      <c r="A756" s="113" t="s">
        <v>1553</v>
      </c>
      <c r="B756" s="141" t="s">
        <v>998</v>
      </c>
      <c r="C756" s="442"/>
      <c r="D756" s="121"/>
      <c r="E756" s="223"/>
      <c r="F756" s="76"/>
      <c r="G756" s="75"/>
      <c r="H756" s="283"/>
      <c r="I756" s="121"/>
      <c r="J756" s="75"/>
      <c r="K756" s="75"/>
      <c r="L756" s="75"/>
    </row>
    <row r="757" spans="1:12" s="11" customFormat="1" ht="28.5" customHeight="1">
      <c r="A757" s="370" t="s">
        <v>1358</v>
      </c>
      <c r="B757" s="371" t="s">
        <v>999</v>
      </c>
      <c r="C757" s="456" t="s">
        <v>1002</v>
      </c>
      <c r="D757" s="256" t="s">
        <v>13</v>
      </c>
      <c r="E757" s="372">
        <v>60000</v>
      </c>
      <c r="F757" s="357"/>
      <c r="G757" s="54"/>
      <c r="H757" s="286"/>
      <c r="I757" s="256"/>
      <c r="J757" s="54"/>
      <c r="K757" s="54"/>
      <c r="L757" s="54"/>
    </row>
    <row r="758" spans="1:12" s="11" customFormat="1" ht="30" customHeight="1">
      <c r="A758" s="370" t="s">
        <v>1359</v>
      </c>
      <c r="B758" s="371" t="s">
        <v>999</v>
      </c>
      <c r="C758" s="456" t="s">
        <v>1003</v>
      </c>
      <c r="D758" s="256" t="s">
        <v>13</v>
      </c>
      <c r="E758" s="372">
        <v>15000</v>
      </c>
      <c r="F758" s="357"/>
      <c r="G758" s="54"/>
      <c r="H758" s="286"/>
      <c r="I758" s="256"/>
      <c r="J758" s="54"/>
      <c r="K758" s="54"/>
      <c r="L758" s="54"/>
    </row>
    <row r="759" spans="1:12" s="11" customFormat="1" ht="30.75" customHeight="1">
      <c r="A759" s="370" t="s">
        <v>1360</v>
      </c>
      <c r="B759" s="371" t="s">
        <v>1000</v>
      </c>
      <c r="C759" s="456" t="s">
        <v>1004</v>
      </c>
      <c r="D759" s="256" t="s">
        <v>13</v>
      </c>
      <c r="E759" s="372">
        <v>3000</v>
      </c>
      <c r="F759" s="357"/>
      <c r="G759" s="54"/>
      <c r="H759" s="286"/>
      <c r="I759" s="256"/>
      <c r="J759" s="54"/>
      <c r="K759" s="54"/>
      <c r="L759" s="54"/>
    </row>
    <row r="760" spans="1:12" s="11" customFormat="1" ht="15" customHeight="1">
      <c r="A760" s="370" t="s">
        <v>1361</v>
      </c>
      <c r="B760" s="371" t="s">
        <v>1001</v>
      </c>
      <c r="C760" s="457" t="s">
        <v>1005</v>
      </c>
      <c r="D760" s="256" t="s">
        <v>13</v>
      </c>
      <c r="E760" s="372">
        <v>15000</v>
      </c>
      <c r="F760" s="357"/>
      <c r="G760" s="54"/>
      <c r="H760" s="286"/>
      <c r="I760" s="256"/>
      <c r="J760" s="54"/>
      <c r="K760" s="54"/>
      <c r="L760" s="54"/>
    </row>
    <row r="761" spans="1:12" s="11" customFormat="1" ht="15" customHeight="1">
      <c r="A761" s="115"/>
      <c r="B761" s="136"/>
      <c r="C761" s="409"/>
      <c r="D761" s="120"/>
      <c r="E761" s="229"/>
      <c r="F761" s="81"/>
      <c r="G761" s="107"/>
      <c r="H761" s="78"/>
      <c r="I761" s="120"/>
      <c r="J761" s="262" t="s">
        <v>1435</v>
      </c>
      <c r="K761" s="60"/>
      <c r="L761" s="78"/>
    </row>
    <row r="762" spans="1:12" s="11" customFormat="1" ht="14.25" customHeight="1">
      <c r="A762" s="362" t="s">
        <v>2039</v>
      </c>
      <c r="B762" s="471" t="s">
        <v>1958</v>
      </c>
      <c r="C762" s="472"/>
      <c r="D762" s="472"/>
      <c r="E762" s="473"/>
      <c r="F762" s="349"/>
      <c r="G762" s="352"/>
      <c r="H762" s="350"/>
      <c r="I762" s="351"/>
      <c r="J762" s="353"/>
      <c r="K762" s="350"/>
      <c r="L762" s="350"/>
    </row>
    <row r="763" spans="1:12" s="11" customFormat="1" ht="156" customHeight="1">
      <c r="A763" s="370" t="s">
        <v>1362</v>
      </c>
      <c r="B763" s="9" t="s">
        <v>1959</v>
      </c>
      <c r="C763" s="35" t="s">
        <v>1960</v>
      </c>
      <c r="D763" s="119" t="s">
        <v>655</v>
      </c>
      <c r="E763" s="119">
        <v>10</v>
      </c>
      <c r="F763" s="357"/>
      <c r="G763" s="358"/>
      <c r="H763" s="54"/>
      <c r="I763" s="256"/>
      <c r="J763" s="359"/>
      <c r="K763" s="54"/>
      <c r="L763" s="54"/>
    </row>
    <row r="764" spans="1:12" s="11" customFormat="1" ht="129" customHeight="1">
      <c r="A764" s="370" t="s">
        <v>1363</v>
      </c>
      <c r="B764" s="9" t="s">
        <v>1961</v>
      </c>
      <c r="C764" s="35" t="s">
        <v>1962</v>
      </c>
      <c r="D764" s="119" t="s">
        <v>655</v>
      </c>
      <c r="E764" s="119">
        <v>10</v>
      </c>
      <c r="F764" s="357"/>
      <c r="G764" s="358"/>
      <c r="H764" s="54"/>
      <c r="I764" s="256"/>
      <c r="J764" s="359"/>
      <c r="K764" s="54"/>
      <c r="L764" s="54"/>
    </row>
    <row r="765" spans="1:12" s="11" customFormat="1" ht="155.25" customHeight="1">
      <c r="A765" s="370" t="s">
        <v>1364</v>
      </c>
      <c r="B765" s="9" t="s">
        <v>1963</v>
      </c>
      <c r="C765" s="35" t="s">
        <v>1964</v>
      </c>
      <c r="D765" s="119" t="s">
        <v>655</v>
      </c>
      <c r="E765" s="119">
        <v>10</v>
      </c>
      <c r="F765" s="357"/>
      <c r="G765" s="358"/>
      <c r="H765" s="54"/>
      <c r="I765" s="256"/>
      <c r="J765" s="359"/>
      <c r="K765" s="54"/>
      <c r="L765" s="54"/>
    </row>
    <row r="766" spans="1:12" s="11" customFormat="1" ht="144.75" customHeight="1">
      <c r="A766" s="370" t="s">
        <v>1365</v>
      </c>
      <c r="B766" s="9" t="s">
        <v>1965</v>
      </c>
      <c r="C766" s="35" t="s">
        <v>1966</v>
      </c>
      <c r="D766" s="119" t="s">
        <v>655</v>
      </c>
      <c r="E766" s="119">
        <v>10</v>
      </c>
      <c r="F766" s="357"/>
      <c r="G766" s="358"/>
      <c r="H766" s="54"/>
      <c r="I766" s="256"/>
      <c r="J766" s="359"/>
      <c r="K766" s="54"/>
      <c r="L766" s="54"/>
    </row>
    <row r="767" spans="1:12" s="11" customFormat="1" ht="72.75" customHeight="1">
      <c r="A767" s="370" t="s">
        <v>2318</v>
      </c>
      <c r="B767" s="9" t="s">
        <v>1967</v>
      </c>
      <c r="C767" s="35" t="s">
        <v>1968</v>
      </c>
      <c r="D767" s="119" t="s">
        <v>655</v>
      </c>
      <c r="E767" s="119">
        <v>9</v>
      </c>
      <c r="F767" s="357"/>
      <c r="G767" s="358"/>
      <c r="H767" s="54"/>
      <c r="I767" s="256"/>
      <c r="J767" s="359"/>
      <c r="K767" s="54"/>
      <c r="L767" s="54"/>
    </row>
    <row r="768" spans="1:12" s="11" customFormat="1" ht="97.5" customHeight="1">
      <c r="A768" s="370" t="s">
        <v>2319</v>
      </c>
      <c r="B768" s="347" t="s">
        <v>1969</v>
      </c>
      <c r="C768" s="151" t="s">
        <v>1970</v>
      </c>
      <c r="D768" s="119" t="s">
        <v>655</v>
      </c>
      <c r="E768" s="119">
        <v>9</v>
      </c>
      <c r="F768" s="357"/>
      <c r="G768" s="358"/>
      <c r="H768" s="54"/>
      <c r="I768" s="256"/>
      <c r="J768" s="359"/>
      <c r="K768" s="54"/>
      <c r="L768" s="54"/>
    </row>
    <row r="769" spans="1:12" s="11" customFormat="1" ht="88.5" customHeight="1">
      <c r="A769" s="370" t="s">
        <v>2320</v>
      </c>
      <c r="B769" s="348" t="s">
        <v>1971</v>
      </c>
      <c r="C769" s="151" t="s">
        <v>1972</v>
      </c>
      <c r="D769" s="119" t="s">
        <v>655</v>
      </c>
      <c r="E769" s="119">
        <v>9</v>
      </c>
      <c r="F769" s="357"/>
      <c r="G769" s="358"/>
      <c r="H769" s="54"/>
      <c r="I769" s="256"/>
      <c r="J769" s="359"/>
      <c r="K769" s="54"/>
      <c r="L769" s="54"/>
    </row>
    <row r="770" spans="1:12" s="11" customFormat="1" ht="137.25" customHeight="1">
      <c r="A770" s="370" t="s">
        <v>2321</v>
      </c>
      <c r="B770" s="9" t="s">
        <v>1973</v>
      </c>
      <c r="C770" s="35" t="s">
        <v>1974</v>
      </c>
      <c r="D770" s="119" t="s">
        <v>655</v>
      </c>
      <c r="E770" s="119">
        <v>9</v>
      </c>
      <c r="F770" s="357"/>
      <c r="G770" s="358"/>
      <c r="H770" s="54"/>
      <c r="I770" s="256"/>
      <c r="J770" s="359"/>
      <c r="K770" s="54"/>
      <c r="L770" s="54"/>
    </row>
    <row r="771" spans="1:12" s="11" customFormat="1" ht="51" customHeight="1">
      <c r="A771" s="370" t="s">
        <v>2322</v>
      </c>
      <c r="B771" s="9" t="s">
        <v>1975</v>
      </c>
      <c r="C771" s="35" t="s">
        <v>1976</v>
      </c>
      <c r="D771" s="119" t="s">
        <v>655</v>
      </c>
      <c r="E771" s="119">
        <v>6</v>
      </c>
      <c r="F771" s="357"/>
      <c r="G771" s="358"/>
      <c r="H771" s="54"/>
      <c r="I771" s="256"/>
      <c r="J771" s="359"/>
      <c r="K771" s="54"/>
      <c r="L771" s="54"/>
    </row>
    <row r="772" spans="1:12" s="11" customFormat="1" ht="51" customHeight="1">
      <c r="A772" s="370" t="s">
        <v>2323</v>
      </c>
      <c r="B772" s="9" t="s">
        <v>1977</v>
      </c>
      <c r="C772" s="35" t="s">
        <v>1978</v>
      </c>
      <c r="D772" s="119" t="s">
        <v>655</v>
      </c>
      <c r="E772" s="119">
        <v>9</v>
      </c>
      <c r="F772" s="357"/>
      <c r="G772" s="358"/>
      <c r="H772" s="54"/>
      <c r="I772" s="256"/>
      <c r="J772" s="359"/>
      <c r="K772" s="54"/>
      <c r="L772" s="54"/>
    </row>
    <row r="773" spans="1:12" s="11" customFormat="1" ht="51" customHeight="1">
      <c r="A773" s="370" t="s">
        <v>2324</v>
      </c>
      <c r="B773" s="9" t="s">
        <v>1979</v>
      </c>
      <c r="C773" s="35" t="s">
        <v>1980</v>
      </c>
      <c r="D773" s="119" t="s">
        <v>655</v>
      </c>
      <c r="E773" s="119">
        <v>9</v>
      </c>
      <c r="F773" s="357"/>
      <c r="G773" s="358"/>
      <c r="H773" s="54"/>
      <c r="I773" s="256"/>
      <c r="J773" s="359"/>
      <c r="K773" s="54"/>
      <c r="L773" s="54"/>
    </row>
    <row r="774" spans="1:12" s="11" customFormat="1" ht="51" customHeight="1">
      <c r="A774" s="370" t="s">
        <v>2325</v>
      </c>
      <c r="B774" s="9" t="s">
        <v>1981</v>
      </c>
      <c r="C774" s="35" t="s">
        <v>1982</v>
      </c>
      <c r="D774" s="119" t="s">
        <v>655</v>
      </c>
      <c r="E774" s="119">
        <v>9</v>
      </c>
      <c r="F774" s="357"/>
      <c r="G774" s="358"/>
      <c r="H774" s="54"/>
      <c r="I774" s="256"/>
      <c r="J774" s="359"/>
      <c r="K774" s="54"/>
      <c r="L774" s="54"/>
    </row>
    <row r="775" spans="1:12" s="11" customFormat="1" ht="51" customHeight="1">
      <c r="A775" s="370" t="s">
        <v>2326</v>
      </c>
      <c r="B775" s="348" t="s">
        <v>1983</v>
      </c>
      <c r="C775" s="65" t="s">
        <v>1984</v>
      </c>
      <c r="D775" s="119" t="s">
        <v>655</v>
      </c>
      <c r="E775" s="119">
        <v>9</v>
      </c>
      <c r="F775" s="357"/>
      <c r="G775" s="358"/>
      <c r="H775" s="54"/>
      <c r="I775" s="256"/>
      <c r="J775" s="359"/>
      <c r="K775" s="54"/>
      <c r="L775" s="54"/>
    </row>
    <row r="776" spans="1:12" s="11" customFormat="1" ht="51" customHeight="1">
      <c r="A776" s="370" t="s">
        <v>2327</v>
      </c>
      <c r="B776" s="9" t="s">
        <v>1985</v>
      </c>
      <c r="C776" s="35" t="s">
        <v>1986</v>
      </c>
      <c r="D776" s="119" t="s">
        <v>655</v>
      </c>
      <c r="E776" s="119">
        <v>9</v>
      </c>
      <c r="F776" s="357"/>
      <c r="G776" s="358"/>
      <c r="H776" s="54"/>
      <c r="I776" s="256"/>
      <c r="J776" s="359"/>
      <c r="K776" s="54"/>
      <c r="L776" s="54"/>
    </row>
    <row r="777" spans="1:12" ht="45" customHeight="1">
      <c r="A777" s="370" t="s">
        <v>2328</v>
      </c>
      <c r="B777" s="9" t="s">
        <v>1988</v>
      </c>
      <c r="C777" s="35" t="s">
        <v>1987</v>
      </c>
      <c r="D777" s="119" t="s">
        <v>655</v>
      </c>
      <c r="E777" s="119">
        <v>9</v>
      </c>
      <c r="F777" s="357"/>
      <c r="G777" s="54"/>
      <c r="H777" s="286"/>
      <c r="I777" s="54"/>
      <c r="J777" s="360"/>
      <c r="K777" s="54"/>
      <c r="L777" s="54"/>
    </row>
    <row r="778" spans="1:12" ht="15" customHeight="1">
      <c r="A778" s="115"/>
      <c r="B778" s="136"/>
      <c r="C778" s="409"/>
      <c r="D778" s="120"/>
      <c r="E778" s="229"/>
      <c r="F778" s="81"/>
      <c r="G778" s="107"/>
      <c r="H778" s="78"/>
      <c r="I778" s="120"/>
      <c r="J778" s="262" t="s">
        <v>1436</v>
      </c>
      <c r="K778" s="60"/>
      <c r="L778" s="78"/>
    </row>
    <row r="779" spans="1:12" ht="15">
      <c r="A779" s="208" t="s">
        <v>1609</v>
      </c>
      <c r="B779" s="273" t="s">
        <v>1473</v>
      </c>
      <c r="C779" s="274"/>
      <c r="D779" s="398"/>
      <c r="E779" s="390"/>
      <c r="F779" s="210"/>
      <c r="G779" s="211"/>
      <c r="H779" s="287"/>
      <c r="I779" s="275"/>
      <c r="J779" s="211"/>
      <c r="K779" s="211"/>
      <c r="L779" s="211"/>
    </row>
    <row r="780" spans="1:12" ht="38.25">
      <c r="A780" s="267" t="s">
        <v>2329</v>
      </c>
      <c r="B780" s="200" t="s">
        <v>694</v>
      </c>
      <c r="C780" s="12" t="s">
        <v>1474</v>
      </c>
      <c r="D780" s="49" t="s">
        <v>95</v>
      </c>
      <c r="E780" s="232">
        <f>270*1.3</f>
        <v>351</v>
      </c>
      <c r="F780" s="51"/>
      <c r="G780" s="32"/>
      <c r="H780" s="288"/>
      <c r="I780" s="199"/>
      <c r="J780" s="32"/>
      <c r="K780" s="32"/>
      <c r="L780" s="32"/>
    </row>
    <row r="781" spans="1:12" ht="38.25">
      <c r="A781" s="267" t="s">
        <v>2330</v>
      </c>
      <c r="B781" s="200" t="s">
        <v>1475</v>
      </c>
      <c r="C781" s="12" t="s">
        <v>1476</v>
      </c>
      <c r="D781" s="49" t="s">
        <v>95</v>
      </c>
      <c r="E781" s="232">
        <f>40*1.3</f>
        <v>52</v>
      </c>
      <c r="F781" s="51"/>
      <c r="G781" s="32"/>
      <c r="H781" s="288"/>
      <c r="I781" s="199"/>
      <c r="J781" s="32"/>
      <c r="K781" s="32"/>
      <c r="L781" s="32"/>
    </row>
    <row r="782" spans="1:12" ht="51">
      <c r="A782" s="267" t="s">
        <v>2331</v>
      </c>
      <c r="B782" s="200" t="s">
        <v>1478</v>
      </c>
      <c r="C782" s="12" t="s">
        <v>1479</v>
      </c>
      <c r="D782" s="49" t="s">
        <v>1480</v>
      </c>
      <c r="E782" s="232">
        <f>400*1.3</f>
        <v>520</v>
      </c>
      <c r="F782" s="51"/>
      <c r="G782" s="32"/>
      <c r="H782" s="288"/>
      <c r="I782" s="199"/>
      <c r="J782" s="32"/>
      <c r="K782" s="32"/>
      <c r="L782" s="32"/>
    </row>
    <row r="783" spans="1:12" ht="25.5">
      <c r="A783" s="267" t="s">
        <v>2332</v>
      </c>
      <c r="B783" s="200" t="s">
        <v>1478</v>
      </c>
      <c r="C783" s="12" t="s">
        <v>1481</v>
      </c>
      <c r="D783" s="49" t="s">
        <v>13</v>
      </c>
      <c r="E783" s="232">
        <f>140*1.3</f>
        <v>182</v>
      </c>
      <c r="F783" s="51"/>
      <c r="G783" s="32"/>
      <c r="H783" s="288"/>
      <c r="I783" s="199"/>
      <c r="J783" s="32"/>
      <c r="K783" s="32"/>
      <c r="L783" s="32"/>
    </row>
    <row r="784" spans="1:12" ht="38.25">
      <c r="A784" s="267" t="s">
        <v>2333</v>
      </c>
      <c r="B784" s="200" t="s">
        <v>1482</v>
      </c>
      <c r="C784" s="12" t="s">
        <v>1483</v>
      </c>
      <c r="D784" s="49" t="s">
        <v>13</v>
      </c>
      <c r="E784" s="232">
        <f>12*1.3</f>
        <v>15.600000000000001</v>
      </c>
      <c r="F784" s="51"/>
      <c r="G784" s="32"/>
      <c r="H784" s="288"/>
      <c r="I784" s="199"/>
      <c r="J784" s="32"/>
      <c r="K784" s="32"/>
      <c r="L784" s="32"/>
    </row>
    <row r="785" spans="1:12" ht="25.5">
      <c r="A785" s="267" t="s">
        <v>2334</v>
      </c>
      <c r="B785" s="200" t="s">
        <v>1484</v>
      </c>
      <c r="C785" s="12" t="s">
        <v>1485</v>
      </c>
      <c r="D785" s="49" t="s">
        <v>95</v>
      </c>
      <c r="E785" s="232">
        <f>2*1.3</f>
        <v>2.6</v>
      </c>
      <c r="F785" s="51"/>
      <c r="G785" s="32"/>
      <c r="H785" s="288"/>
      <c r="I785" s="199"/>
      <c r="J785" s="32"/>
      <c r="K785" s="32"/>
      <c r="L785" s="32"/>
    </row>
    <row r="786" spans="1:12" ht="63.75">
      <c r="A786" s="267" t="s">
        <v>2335</v>
      </c>
      <c r="B786" s="200" t="s">
        <v>1486</v>
      </c>
      <c r="C786" s="12" t="s">
        <v>1487</v>
      </c>
      <c r="D786" s="49" t="s">
        <v>95</v>
      </c>
      <c r="E786" s="232">
        <f>4*1.3</f>
        <v>5.2</v>
      </c>
      <c r="F786" s="51"/>
      <c r="G786" s="32"/>
      <c r="H786" s="288"/>
      <c r="I786" s="199"/>
      <c r="J786" s="32"/>
      <c r="K786" s="32"/>
      <c r="L786" s="32"/>
    </row>
    <row r="787" spans="1:12" ht="25.5">
      <c r="A787" s="267" t="s">
        <v>2336</v>
      </c>
      <c r="B787" s="200" t="s">
        <v>1488</v>
      </c>
      <c r="C787" s="12" t="s">
        <v>1489</v>
      </c>
      <c r="D787" s="49" t="s">
        <v>95</v>
      </c>
      <c r="E787" s="232">
        <f>1*1.3</f>
        <v>1.3</v>
      </c>
      <c r="F787" s="51"/>
      <c r="G787" s="32"/>
      <c r="H787" s="288"/>
      <c r="I787" s="199"/>
      <c r="J787" s="32"/>
      <c r="K787" s="32"/>
      <c r="L787" s="32"/>
    </row>
    <row r="788" spans="1:12" ht="25.5">
      <c r="A788" s="267" t="s">
        <v>2337</v>
      </c>
      <c r="B788" s="201" t="s">
        <v>1490</v>
      </c>
      <c r="C788" s="146" t="s">
        <v>1491</v>
      </c>
      <c r="D788" s="202" t="s">
        <v>95</v>
      </c>
      <c r="E788" s="15">
        <f>3*1.3</f>
        <v>3.9000000000000004</v>
      </c>
      <c r="F788" s="51"/>
      <c r="G788" s="32"/>
      <c r="H788" s="289"/>
      <c r="I788" s="199"/>
      <c r="J788" s="32"/>
      <c r="K788" s="32"/>
      <c r="L788" s="32"/>
    </row>
    <row r="789" spans="1:12" ht="15">
      <c r="A789" s="267" t="s">
        <v>2338</v>
      </c>
      <c r="B789" s="200" t="s">
        <v>1492</v>
      </c>
      <c r="C789" s="12" t="s">
        <v>1493</v>
      </c>
      <c r="D789" s="49" t="s">
        <v>1494</v>
      </c>
      <c r="E789" s="232">
        <f>80*1.3</f>
        <v>104</v>
      </c>
      <c r="F789" s="51"/>
      <c r="G789" s="32"/>
      <c r="H789" s="288"/>
      <c r="I789" s="199"/>
      <c r="J789" s="32"/>
      <c r="K789" s="32"/>
      <c r="L789" s="32"/>
    </row>
    <row r="790" spans="1:12" ht="15">
      <c r="A790" s="267" t="s">
        <v>2339</v>
      </c>
      <c r="B790" s="200" t="s">
        <v>1495</v>
      </c>
      <c r="C790" s="12" t="s">
        <v>1496</v>
      </c>
      <c r="D790" s="49" t="s">
        <v>1494</v>
      </c>
      <c r="E790" s="232">
        <f>140*1.3</f>
        <v>182</v>
      </c>
      <c r="F790" s="51"/>
      <c r="G790" s="32"/>
      <c r="H790" s="288"/>
      <c r="I790" s="199"/>
      <c r="J790" s="32"/>
      <c r="K790" s="32"/>
      <c r="L790" s="32"/>
    </row>
    <row r="791" spans="1:12" ht="38.25">
      <c r="A791" s="267" t="s">
        <v>2340</v>
      </c>
      <c r="B791" s="200" t="s">
        <v>1497</v>
      </c>
      <c r="C791" s="12" t="s">
        <v>1498</v>
      </c>
      <c r="D791" s="49" t="s">
        <v>95</v>
      </c>
      <c r="E791" s="232">
        <f>3*1.3</f>
        <v>3.9000000000000004</v>
      </c>
      <c r="F791" s="51"/>
      <c r="G791" s="32"/>
      <c r="H791" s="288"/>
      <c r="I791" s="199"/>
      <c r="J791" s="32"/>
      <c r="K791" s="32"/>
      <c r="L791" s="32"/>
    </row>
    <row r="792" spans="1:12" ht="15">
      <c r="A792" s="267" t="s">
        <v>2341</v>
      </c>
      <c r="B792" s="200" t="s">
        <v>1499</v>
      </c>
      <c r="C792" s="12" t="s">
        <v>1500</v>
      </c>
      <c r="D792" s="49" t="s">
        <v>13</v>
      </c>
      <c r="E792" s="232">
        <f>10*1.3</f>
        <v>13</v>
      </c>
      <c r="F792" s="51"/>
      <c r="G792" s="32"/>
      <c r="H792" s="288"/>
      <c r="I792" s="199"/>
      <c r="J792" s="32"/>
      <c r="K792" s="32"/>
      <c r="L792" s="32"/>
    </row>
    <row r="793" spans="1:12" ht="15">
      <c r="A793" s="267" t="s">
        <v>2342</v>
      </c>
      <c r="B793" s="200" t="s">
        <v>1501</v>
      </c>
      <c r="C793" s="12" t="s">
        <v>1496</v>
      </c>
      <c r="D793" s="49" t="s">
        <v>1494</v>
      </c>
      <c r="E793" s="232">
        <f>150*1.3</f>
        <v>195</v>
      </c>
      <c r="F793" s="51"/>
      <c r="G793" s="32"/>
      <c r="H793" s="288"/>
      <c r="I793" s="199"/>
      <c r="J793" s="32"/>
      <c r="K793" s="32"/>
      <c r="L793" s="32"/>
    </row>
    <row r="794" spans="1:12" ht="51">
      <c r="A794" s="267" t="s">
        <v>2343</v>
      </c>
      <c r="B794" s="200" t="s">
        <v>1502</v>
      </c>
      <c r="C794" s="12" t="s">
        <v>1503</v>
      </c>
      <c r="D794" s="49" t="s">
        <v>95</v>
      </c>
      <c r="E794" s="232">
        <f>4*1.3</f>
        <v>5.2</v>
      </c>
      <c r="F794" s="51"/>
      <c r="G794" s="32"/>
      <c r="H794" s="288"/>
      <c r="I794" s="199"/>
      <c r="J794" s="32"/>
      <c r="K794" s="32"/>
      <c r="L794" s="32"/>
    </row>
    <row r="795" spans="1:12" ht="25.5">
      <c r="A795" s="267" t="s">
        <v>2344</v>
      </c>
      <c r="B795" s="200" t="s">
        <v>1504</v>
      </c>
      <c r="C795" s="12" t="s">
        <v>1505</v>
      </c>
      <c r="D795" s="49" t="s">
        <v>95</v>
      </c>
      <c r="E795" s="232">
        <f>3*1.3</f>
        <v>3.9000000000000004</v>
      </c>
      <c r="F795" s="51"/>
      <c r="G795" s="32"/>
      <c r="H795" s="288"/>
      <c r="I795" s="199"/>
      <c r="J795" s="32"/>
      <c r="K795" s="32"/>
      <c r="L795" s="32"/>
    </row>
    <row r="796" spans="1:12" ht="25.5">
      <c r="A796" s="267" t="s">
        <v>2345</v>
      </c>
      <c r="B796" s="200" t="s">
        <v>1506</v>
      </c>
      <c r="C796" s="12" t="s">
        <v>1507</v>
      </c>
      <c r="D796" s="49" t="s">
        <v>95</v>
      </c>
      <c r="E796" s="232">
        <f>40*1.3</f>
        <v>52</v>
      </c>
      <c r="F796" s="51"/>
      <c r="G796" s="32"/>
      <c r="H796" s="288"/>
      <c r="I796" s="199"/>
      <c r="J796" s="32"/>
      <c r="K796" s="32"/>
      <c r="L796" s="32"/>
    </row>
    <row r="797" spans="1:12" ht="25.5">
      <c r="A797" s="267" t="s">
        <v>2346</v>
      </c>
      <c r="B797" s="200" t="s">
        <v>1508</v>
      </c>
      <c r="C797" s="12" t="s">
        <v>1509</v>
      </c>
      <c r="D797" s="49" t="s">
        <v>95</v>
      </c>
      <c r="E797" s="232">
        <f>100*1.3</f>
        <v>130</v>
      </c>
      <c r="F797" s="51"/>
      <c r="G797" s="32"/>
      <c r="H797" s="288"/>
      <c r="I797" s="199"/>
      <c r="J797" s="32"/>
      <c r="K797" s="32"/>
      <c r="L797" s="32"/>
    </row>
    <row r="798" spans="1:12" ht="38.25">
      <c r="A798" s="267" t="s">
        <v>2347</v>
      </c>
      <c r="B798" s="200" t="s">
        <v>1510</v>
      </c>
      <c r="C798" s="12" t="s">
        <v>1511</v>
      </c>
      <c r="D798" s="49" t="s">
        <v>95</v>
      </c>
      <c r="E798" s="232">
        <f>40*1.3</f>
        <v>52</v>
      </c>
      <c r="F798" s="51"/>
      <c r="G798" s="32"/>
      <c r="H798" s="288"/>
      <c r="I798" s="199"/>
      <c r="J798" s="32"/>
      <c r="K798" s="32"/>
      <c r="L798" s="32"/>
    </row>
    <row r="799" spans="1:12" ht="51">
      <c r="A799" s="267" t="s">
        <v>2348</v>
      </c>
      <c r="B799" s="200" t="s">
        <v>1512</v>
      </c>
      <c r="C799" s="12" t="s">
        <v>1513</v>
      </c>
      <c r="D799" s="49" t="s">
        <v>95</v>
      </c>
      <c r="E799" s="232">
        <f>120*1.3</f>
        <v>156</v>
      </c>
      <c r="F799" s="51"/>
      <c r="G799" s="32"/>
      <c r="H799" s="288"/>
      <c r="I799" s="199"/>
      <c r="J799" s="32"/>
      <c r="K799" s="32"/>
      <c r="L799" s="32"/>
    </row>
    <row r="800" spans="1:12" ht="51">
      <c r="A800" s="267" t="s">
        <v>2349</v>
      </c>
      <c r="B800" s="200" t="s">
        <v>1514</v>
      </c>
      <c r="C800" s="12" t="s">
        <v>1515</v>
      </c>
      <c r="D800" s="49" t="s">
        <v>95</v>
      </c>
      <c r="E800" s="232">
        <f>12*1.3</f>
        <v>15.600000000000001</v>
      </c>
      <c r="F800" s="51"/>
      <c r="G800" s="32"/>
      <c r="H800" s="288"/>
      <c r="I800" s="199"/>
      <c r="J800" s="32"/>
      <c r="K800" s="32"/>
      <c r="L800" s="32"/>
    </row>
    <row r="801" spans="1:12" ht="25.5">
      <c r="A801" s="267" t="s">
        <v>2350</v>
      </c>
      <c r="B801" s="200" t="s">
        <v>1516</v>
      </c>
      <c r="C801" s="12" t="s">
        <v>1517</v>
      </c>
      <c r="D801" s="49" t="s">
        <v>95</v>
      </c>
      <c r="E801" s="230">
        <f>6*1.3</f>
        <v>7.8000000000000007</v>
      </c>
      <c r="F801" s="51"/>
      <c r="G801" s="32"/>
      <c r="H801" s="288"/>
      <c r="I801" s="199"/>
      <c r="J801" s="32"/>
      <c r="K801" s="32"/>
      <c r="L801" s="32"/>
    </row>
    <row r="802" spans="1:12" ht="25.5">
      <c r="A802" s="267" t="s">
        <v>2351</v>
      </c>
      <c r="B802" s="200" t="s">
        <v>1518</v>
      </c>
      <c r="C802" s="12" t="s">
        <v>1517</v>
      </c>
      <c r="D802" s="49" t="s">
        <v>95</v>
      </c>
      <c r="E802" s="230">
        <f>6*1.3</f>
        <v>7.8000000000000007</v>
      </c>
      <c r="F802" s="51"/>
      <c r="G802" s="32"/>
      <c r="H802" s="288"/>
      <c r="I802" s="199"/>
      <c r="J802" s="32"/>
      <c r="K802" s="32"/>
      <c r="L802" s="32"/>
    </row>
    <row r="803" spans="1:12" ht="25.5">
      <c r="A803" s="267" t="s">
        <v>2352</v>
      </c>
      <c r="B803" s="200" t="s">
        <v>1519</v>
      </c>
      <c r="C803" s="12" t="s">
        <v>1520</v>
      </c>
      <c r="D803" s="204" t="s">
        <v>1522</v>
      </c>
      <c r="E803" s="230">
        <f>60*1.3</f>
        <v>78</v>
      </c>
      <c r="F803" s="51"/>
      <c r="G803" s="32"/>
      <c r="H803" s="288"/>
      <c r="I803" s="199"/>
      <c r="J803" s="32"/>
      <c r="K803" s="32"/>
      <c r="L803" s="32"/>
    </row>
    <row r="804" spans="1:12" ht="25.5">
      <c r="A804" s="267" t="s">
        <v>2353</v>
      </c>
      <c r="B804" s="200" t="s">
        <v>1523</v>
      </c>
      <c r="C804" s="12" t="s">
        <v>1524</v>
      </c>
      <c r="D804" s="49" t="s">
        <v>95</v>
      </c>
      <c r="E804" s="230">
        <f>1*1.3</f>
        <v>1.3</v>
      </c>
      <c r="F804" s="51"/>
      <c r="G804" s="32"/>
      <c r="H804" s="288"/>
      <c r="I804" s="199"/>
      <c r="J804" s="32"/>
      <c r="K804" s="32"/>
      <c r="L804" s="32"/>
    </row>
    <row r="805" spans="1:12" ht="15">
      <c r="A805" s="267" t="s">
        <v>2354</v>
      </c>
      <c r="B805" s="200" t="s">
        <v>1525</v>
      </c>
      <c r="C805" s="12" t="s">
        <v>1526</v>
      </c>
      <c r="D805" s="49" t="s">
        <v>1494</v>
      </c>
      <c r="E805" s="232">
        <f>500*1.3</f>
        <v>650</v>
      </c>
      <c r="F805" s="51"/>
      <c r="G805" s="32"/>
      <c r="H805" s="288"/>
      <c r="I805" s="199"/>
      <c r="J805" s="32"/>
      <c r="K805" s="32"/>
      <c r="L805" s="32"/>
    </row>
    <row r="806" spans="1:12" ht="15">
      <c r="A806" s="267" t="s">
        <v>2355</v>
      </c>
      <c r="B806" s="200" t="s">
        <v>1527</v>
      </c>
      <c r="C806" s="12" t="s">
        <v>1526</v>
      </c>
      <c r="D806" s="49" t="s">
        <v>1494</v>
      </c>
      <c r="E806" s="232">
        <f>200*1.3</f>
        <v>260</v>
      </c>
      <c r="F806" s="51"/>
      <c r="G806" s="32"/>
      <c r="H806" s="288"/>
      <c r="I806" s="199"/>
      <c r="J806" s="32"/>
      <c r="K806" s="32"/>
      <c r="L806" s="32"/>
    </row>
    <row r="807" spans="1:12" ht="30.75" customHeight="1">
      <c r="A807" s="267" t="s">
        <v>2356</v>
      </c>
      <c r="B807" s="200" t="s">
        <v>1528</v>
      </c>
      <c r="C807" s="12" t="s">
        <v>1529</v>
      </c>
      <c r="D807" s="49" t="s">
        <v>1494</v>
      </c>
      <c r="E807" s="232">
        <f>200*1.3</f>
        <v>260</v>
      </c>
      <c r="F807" s="51"/>
      <c r="G807" s="32"/>
      <c r="H807" s="288"/>
      <c r="I807" s="199"/>
      <c r="J807" s="32"/>
      <c r="K807" s="32"/>
      <c r="L807" s="32"/>
    </row>
    <row r="808" spans="1:12" ht="13.5">
      <c r="A808" s="115"/>
      <c r="B808" s="136"/>
      <c r="C808" s="409"/>
      <c r="D808" s="120"/>
      <c r="E808" s="229"/>
      <c r="F808" s="81"/>
      <c r="G808" s="107"/>
      <c r="H808" s="307"/>
      <c r="I808" s="120"/>
      <c r="J808" s="262" t="s">
        <v>2523</v>
      </c>
      <c r="K808" s="60"/>
      <c r="L808" s="78"/>
    </row>
    <row r="809" spans="1:12" ht="15">
      <c r="A809" s="269" t="s">
        <v>1610</v>
      </c>
      <c r="B809" s="209" t="s">
        <v>1530</v>
      </c>
      <c r="C809" s="213"/>
      <c r="D809" s="214"/>
      <c r="E809" s="103"/>
      <c r="F809" s="67"/>
      <c r="G809" s="66"/>
      <c r="H809" s="290"/>
      <c r="I809" s="212"/>
      <c r="J809" s="66"/>
      <c r="K809" s="66"/>
      <c r="L809" s="66"/>
    </row>
    <row r="810" spans="1:12" ht="69" customHeight="1">
      <c r="A810" s="268" t="s">
        <v>2357</v>
      </c>
      <c r="B810" s="201" t="s">
        <v>1531</v>
      </c>
      <c r="C810" s="146" t="s">
        <v>2372</v>
      </c>
      <c r="D810" s="205" t="s">
        <v>1522</v>
      </c>
      <c r="E810" s="391">
        <f>140*1.3</f>
        <v>182</v>
      </c>
      <c r="F810" s="51"/>
      <c r="G810" s="32"/>
      <c r="H810" s="291"/>
      <c r="I810" s="199"/>
      <c r="J810" s="32"/>
      <c r="K810" s="32"/>
      <c r="L810" s="32"/>
    </row>
    <row r="811" spans="1:12" ht="66.75" customHeight="1">
      <c r="A811" s="268" t="s">
        <v>2358</v>
      </c>
      <c r="B811" s="201" t="s">
        <v>1533</v>
      </c>
      <c r="C811" s="146" t="s">
        <v>2372</v>
      </c>
      <c r="D811" s="205" t="s">
        <v>1522</v>
      </c>
      <c r="E811" s="391">
        <f>50*1.3</f>
        <v>65</v>
      </c>
      <c r="F811" s="51"/>
      <c r="G811" s="32"/>
      <c r="H811" s="291"/>
      <c r="I811" s="199"/>
      <c r="J811" s="32"/>
      <c r="K811" s="32"/>
      <c r="L811" s="32"/>
    </row>
    <row r="812" spans="1:12" ht="114.75">
      <c r="A812" s="268" t="s">
        <v>2359</v>
      </c>
      <c r="B812" s="201" t="s">
        <v>2373</v>
      </c>
      <c r="C812" s="146" t="s">
        <v>1536</v>
      </c>
      <c r="D812" s="202" t="s">
        <v>41</v>
      </c>
      <c r="E812" s="391">
        <f>20*1.3</f>
        <v>26</v>
      </c>
      <c r="F812" s="51"/>
      <c r="G812" s="32"/>
      <c r="H812" s="291"/>
      <c r="I812" s="199"/>
      <c r="J812" s="32"/>
      <c r="K812" s="32"/>
      <c r="L812" s="32"/>
    </row>
    <row r="813" spans="1:12" ht="191.25">
      <c r="A813" s="268" t="s">
        <v>2360</v>
      </c>
      <c r="B813" s="201" t="s">
        <v>2374</v>
      </c>
      <c r="C813" s="146" t="s">
        <v>1537</v>
      </c>
      <c r="D813" s="202" t="s">
        <v>41</v>
      </c>
      <c r="E813" s="391">
        <f>4*1.3</f>
        <v>5.2</v>
      </c>
      <c r="F813" s="51"/>
      <c r="G813" s="32"/>
      <c r="H813" s="291"/>
      <c r="I813" s="199"/>
      <c r="J813" s="32"/>
      <c r="K813" s="32"/>
      <c r="L813" s="32"/>
    </row>
    <row r="814" spans="1:12" ht="114.75">
      <c r="A814" s="268" t="s">
        <v>2361</v>
      </c>
      <c r="B814" s="201" t="s">
        <v>2375</v>
      </c>
      <c r="C814" s="146" t="s">
        <v>1538</v>
      </c>
      <c r="D814" s="202" t="s">
        <v>41</v>
      </c>
      <c r="E814" s="391">
        <f>20*1.3</f>
        <v>26</v>
      </c>
      <c r="F814" s="51"/>
      <c r="G814" s="32"/>
      <c r="H814" s="291"/>
      <c r="I814" s="199"/>
      <c r="J814" s="32"/>
      <c r="K814" s="32"/>
      <c r="L814" s="32"/>
    </row>
    <row r="815" spans="1:12" ht="114.75">
      <c r="A815" s="268" t="s">
        <v>2362</v>
      </c>
      <c r="B815" s="201" t="s">
        <v>1539</v>
      </c>
      <c r="C815" s="146" t="s">
        <v>1540</v>
      </c>
      <c r="D815" s="202" t="s">
        <v>41</v>
      </c>
      <c r="E815" s="14">
        <f>1*1.3</f>
        <v>1.3</v>
      </c>
      <c r="F815" s="51"/>
      <c r="G815" s="32"/>
      <c r="H815" s="289"/>
      <c r="I815" s="199"/>
      <c r="J815" s="32"/>
      <c r="K815" s="32"/>
      <c r="L815" s="32"/>
    </row>
    <row r="816" spans="1:12" ht="51">
      <c r="A816" s="268" t="s">
        <v>2363</v>
      </c>
      <c r="B816" s="201" t="s">
        <v>1542</v>
      </c>
      <c r="C816" s="146" t="s">
        <v>1543</v>
      </c>
      <c r="D816" s="202" t="s">
        <v>95</v>
      </c>
      <c r="E816" s="14">
        <f>1*1.3</f>
        <v>1.3</v>
      </c>
      <c r="F816" s="51"/>
      <c r="G816" s="32"/>
      <c r="H816" s="289"/>
      <c r="I816" s="199"/>
      <c r="J816" s="32"/>
      <c r="K816" s="32"/>
      <c r="L816" s="32"/>
    </row>
    <row r="817" spans="1:12" ht="165.75">
      <c r="A817" s="268" t="s">
        <v>2364</v>
      </c>
      <c r="B817" s="201" t="s">
        <v>1544</v>
      </c>
      <c r="C817" s="146" t="s">
        <v>1545</v>
      </c>
      <c r="D817" s="202" t="s">
        <v>41</v>
      </c>
      <c r="E817" s="14">
        <f>5*1.3</f>
        <v>6.5</v>
      </c>
      <c r="F817" s="51"/>
      <c r="G817" s="32"/>
      <c r="H817" s="289"/>
      <c r="I817" s="199"/>
      <c r="J817" s="32"/>
      <c r="K817" s="32"/>
      <c r="L817" s="32"/>
    </row>
    <row r="818" spans="1:12" ht="51">
      <c r="A818" s="268" t="s">
        <v>2365</v>
      </c>
      <c r="B818" s="201" t="s">
        <v>1547</v>
      </c>
      <c r="C818" s="146" t="s">
        <v>1548</v>
      </c>
      <c r="D818" s="202" t="s">
        <v>41</v>
      </c>
      <c r="E818" s="14">
        <f>1*1.3</f>
        <v>1.3</v>
      </c>
      <c r="F818" s="51"/>
      <c r="G818" s="32"/>
      <c r="H818" s="289"/>
      <c r="I818" s="199"/>
      <c r="J818" s="32"/>
      <c r="K818" s="32"/>
      <c r="L818" s="32"/>
    </row>
    <row r="819" spans="1:12" ht="140.25">
      <c r="A819" s="268" t="s">
        <v>2366</v>
      </c>
      <c r="B819" s="201" t="s">
        <v>1549</v>
      </c>
      <c r="C819" s="146" t="s">
        <v>1550</v>
      </c>
      <c r="D819" s="202" t="s">
        <v>41</v>
      </c>
      <c r="E819" s="14">
        <f>1*1.3</f>
        <v>1.3</v>
      </c>
      <c r="F819" s="51"/>
      <c r="G819" s="32"/>
      <c r="H819" s="289"/>
      <c r="I819" s="199"/>
      <c r="J819" s="32"/>
      <c r="K819" s="32"/>
      <c r="L819" s="32"/>
    </row>
    <row r="820" spans="1:12" ht="127.5">
      <c r="A820" s="268" t="s">
        <v>2367</v>
      </c>
      <c r="B820" s="201" t="s">
        <v>1551</v>
      </c>
      <c r="C820" s="146" t="s">
        <v>1552</v>
      </c>
      <c r="D820" s="202" t="s">
        <v>41</v>
      </c>
      <c r="E820" s="14">
        <f>1*1.3</f>
        <v>1.3</v>
      </c>
      <c r="F820" s="51"/>
      <c r="G820" s="32"/>
      <c r="H820" s="289"/>
      <c r="I820" s="199"/>
      <c r="J820" s="32"/>
      <c r="K820" s="32"/>
      <c r="L820" s="32"/>
    </row>
    <row r="821" spans="1:12" ht="114.75">
      <c r="A821" s="268" t="s">
        <v>2368</v>
      </c>
      <c r="B821" s="201" t="s">
        <v>1554</v>
      </c>
      <c r="C821" s="146" t="s">
        <v>1555</v>
      </c>
      <c r="D821" s="202" t="s">
        <v>41</v>
      </c>
      <c r="E821" s="14">
        <f>1*1.3</f>
        <v>1.3</v>
      </c>
      <c r="F821" s="51"/>
      <c r="G821" s="32"/>
      <c r="H821" s="289"/>
      <c r="I821" s="199"/>
      <c r="J821" s="32"/>
      <c r="K821" s="32"/>
      <c r="L821" s="32"/>
    </row>
    <row r="822" spans="1:12" ht="102">
      <c r="A822" s="268" t="s">
        <v>2369</v>
      </c>
      <c r="B822" s="201" t="s">
        <v>1556</v>
      </c>
      <c r="C822" s="146" t="s">
        <v>1557</v>
      </c>
      <c r="D822" s="202" t="s">
        <v>41</v>
      </c>
      <c r="E822" s="14">
        <f>1*1.3</f>
        <v>1.3</v>
      </c>
      <c r="F822" s="51"/>
      <c r="G822" s="32"/>
      <c r="H822" s="289"/>
      <c r="I822" s="199"/>
      <c r="J822" s="32"/>
      <c r="K822" s="32"/>
      <c r="L822" s="32"/>
    </row>
    <row r="823" spans="1:12" ht="63.75">
      <c r="A823" s="268" t="s">
        <v>2370</v>
      </c>
      <c r="B823" s="201" t="s">
        <v>1559</v>
      </c>
      <c r="C823" s="146" t="s">
        <v>1560</v>
      </c>
      <c r="D823" s="202" t="s">
        <v>1522</v>
      </c>
      <c r="E823" s="14">
        <f>4*1.3</f>
        <v>5.2</v>
      </c>
      <c r="F823" s="51"/>
      <c r="G823" s="32"/>
      <c r="H823" s="289"/>
      <c r="I823" s="199"/>
      <c r="J823" s="32"/>
      <c r="K823" s="32"/>
      <c r="L823" s="32"/>
    </row>
    <row r="824" spans="1:12" ht="102">
      <c r="A824" s="268" t="s">
        <v>2371</v>
      </c>
      <c r="B824" s="201" t="s">
        <v>1561</v>
      </c>
      <c r="C824" s="146" t="s">
        <v>1562</v>
      </c>
      <c r="D824" s="202" t="s">
        <v>95</v>
      </c>
      <c r="E824" s="14">
        <f>7*1.3</f>
        <v>9.1</v>
      </c>
      <c r="F824" s="51"/>
      <c r="G824" s="32"/>
      <c r="H824" s="289"/>
      <c r="I824" s="199"/>
      <c r="J824" s="32"/>
      <c r="K824" s="32"/>
      <c r="L824" s="32"/>
    </row>
    <row r="825" spans="1:12" ht="13.5">
      <c r="A825" s="115"/>
      <c r="B825" s="136"/>
      <c r="C825" s="409"/>
      <c r="D825" s="120"/>
      <c r="E825" s="229"/>
      <c r="F825" s="81"/>
      <c r="G825" s="107"/>
      <c r="H825" s="307"/>
      <c r="I825" s="120"/>
      <c r="J825" s="262" t="s">
        <v>1615</v>
      </c>
      <c r="K825" s="60"/>
      <c r="L825" s="78"/>
    </row>
    <row r="826" spans="1:12" ht="15">
      <c r="A826" s="270" t="s">
        <v>1611</v>
      </c>
      <c r="B826" s="209" t="s">
        <v>1563</v>
      </c>
      <c r="C826" s="74"/>
      <c r="D826" s="216"/>
      <c r="E826" s="103"/>
      <c r="F826" s="67"/>
      <c r="G826" s="66"/>
      <c r="H826" s="292"/>
      <c r="I826" s="212"/>
      <c r="J826" s="66"/>
      <c r="K826" s="66"/>
      <c r="L826" s="66"/>
    </row>
    <row r="827" spans="1:12" ht="38.25">
      <c r="A827" s="271" t="s">
        <v>2376</v>
      </c>
      <c r="B827" s="200" t="s">
        <v>1564</v>
      </c>
      <c r="C827" s="12" t="s">
        <v>1565</v>
      </c>
      <c r="D827" s="49" t="s">
        <v>13</v>
      </c>
      <c r="E827" s="230">
        <f>1300*1.3</f>
        <v>1690</v>
      </c>
      <c r="F827" s="51"/>
      <c r="G827" s="32"/>
      <c r="H827" s="288"/>
      <c r="I827" s="199"/>
      <c r="J827" s="32"/>
      <c r="K827" s="32"/>
      <c r="L827" s="32"/>
    </row>
    <row r="828" spans="1:12" ht="63.75">
      <c r="A828" s="271" t="s">
        <v>2377</v>
      </c>
      <c r="B828" s="200" t="s">
        <v>1566</v>
      </c>
      <c r="C828" s="12" t="s">
        <v>1567</v>
      </c>
      <c r="D828" s="49" t="s">
        <v>13</v>
      </c>
      <c r="E828" s="230">
        <f>4000*1.3</f>
        <v>5200</v>
      </c>
      <c r="F828" s="51"/>
      <c r="G828" s="32"/>
      <c r="H828" s="288"/>
      <c r="I828" s="199"/>
      <c r="J828" s="32"/>
      <c r="K828" s="32"/>
      <c r="L828" s="32"/>
    </row>
    <row r="829" spans="1:12" ht="38.25">
      <c r="A829" s="271" t="s">
        <v>2378</v>
      </c>
      <c r="B829" s="206" t="s">
        <v>1568</v>
      </c>
      <c r="C829" s="458" t="s">
        <v>1569</v>
      </c>
      <c r="D829" s="207" t="s">
        <v>13</v>
      </c>
      <c r="E829" s="230">
        <f>600*1.3</f>
        <v>780</v>
      </c>
      <c r="F829" s="51"/>
      <c r="G829" s="32"/>
      <c r="H829" s="288"/>
      <c r="I829" s="199"/>
      <c r="J829" s="32"/>
      <c r="K829" s="32"/>
      <c r="L829" s="32"/>
    </row>
    <row r="830" spans="1:12" ht="38.25">
      <c r="A830" s="271" t="s">
        <v>2379</v>
      </c>
      <c r="B830" s="206" t="s">
        <v>1570</v>
      </c>
      <c r="C830" s="458" t="s">
        <v>1569</v>
      </c>
      <c r="D830" s="207" t="s">
        <v>13</v>
      </c>
      <c r="E830" s="230">
        <f>600*1.3</f>
        <v>780</v>
      </c>
      <c r="F830" s="51"/>
      <c r="G830" s="32"/>
      <c r="H830" s="288"/>
      <c r="I830" s="199"/>
      <c r="J830" s="32"/>
      <c r="K830" s="32"/>
      <c r="L830" s="32"/>
    </row>
    <row r="831" spans="1:12" ht="38.25">
      <c r="A831" s="271" t="s">
        <v>2380</v>
      </c>
      <c r="B831" s="200" t="s">
        <v>1571</v>
      </c>
      <c r="C831" s="12" t="s">
        <v>1572</v>
      </c>
      <c r="D831" s="49" t="s">
        <v>13</v>
      </c>
      <c r="E831" s="230">
        <f>600*1.3</f>
        <v>780</v>
      </c>
      <c r="F831" s="51"/>
      <c r="G831" s="32"/>
      <c r="H831" s="288"/>
      <c r="I831" s="199"/>
      <c r="J831" s="32"/>
      <c r="K831" s="32"/>
      <c r="L831" s="32"/>
    </row>
    <row r="832" spans="1:12" ht="51">
      <c r="A832" s="271" t="s">
        <v>2381</v>
      </c>
      <c r="B832" s="200" t="s">
        <v>1573</v>
      </c>
      <c r="C832" s="12" t="s">
        <v>1574</v>
      </c>
      <c r="D832" s="49" t="s">
        <v>13</v>
      </c>
      <c r="E832" s="230">
        <f>60*1.3</f>
        <v>78</v>
      </c>
      <c r="F832" s="51"/>
      <c r="G832" s="32"/>
      <c r="H832" s="288"/>
      <c r="I832" s="199"/>
      <c r="J832" s="32"/>
      <c r="K832" s="32"/>
      <c r="L832" s="32"/>
    </row>
    <row r="833" spans="1:12" ht="51">
      <c r="A833" s="271" t="s">
        <v>2382</v>
      </c>
      <c r="B833" s="200" t="s">
        <v>1575</v>
      </c>
      <c r="C833" s="12" t="s">
        <v>1576</v>
      </c>
      <c r="D833" s="49" t="s">
        <v>13</v>
      </c>
      <c r="E833" s="230">
        <f>60*1.3</f>
        <v>78</v>
      </c>
      <c r="F833" s="51"/>
      <c r="G833" s="32"/>
      <c r="H833" s="288"/>
      <c r="I833" s="199"/>
      <c r="J833" s="32"/>
      <c r="K833" s="32"/>
      <c r="L833" s="32"/>
    </row>
    <row r="834" spans="1:12" ht="51">
      <c r="A834" s="271" t="s">
        <v>2383</v>
      </c>
      <c r="B834" s="200" t="s">
        <v>1577</v>
      </c>
      <c r="C834" s="12" t="s">
        <v>1578</v>
      </c>
      <c r="D834" s="49" t="s">
        <v>13</v>
      </c>
      <c r="E834" s="230">
        <f>300*1.3</f>
        <v>390</v>
      </c>
      <c r="F834" s="51"/>
      <c r="G834" s="32"/>
      <c r="H834" s="288"/>
      <c r="I834" s="199"/>
      <c r="J834" s="32"/>
      <c r="K834" s="32"/>
      <c r="L834" s="32"/>
    </row>
    <row r="835" spans="1:12" ht="51">
      <c r="A835" s="271" t="s">
        <v>2384</v>
      </c>
      <c r="B835" s="200" t="s">
        <v>1579</v>
      </c>
      <c r="C835" s="12" t="s">
        <v>1580</v>
      </c>
      <c r="D835" s="49" t="s">
        <v>13</v>
      </c>
      <c r="E835" s="230">
        <f>600*1.3</f>
        <v>780</v>
      </c>
      <c r="F835" s="51"/>
      <c r="G835" s="32"/>
      <c r="H835" s="288"/>
      <c r="I835" s="199"/>
      <c r="J835" s="32"/>
      <c r="K835" s="32"/>
      <c r="L835" s="32"/>
    </row>
    <row r="836" spans="1:12" ht="51">
      <c r="A836" s="271" t="s">
        <v>2385</v>
      </c>
      <c r="B836" s="200" t="s">
        <v>1581</v>
      </c>
      <c r="C836" s="12" t="s">
        <v>1582</v>
      </c>
      <c r="D836" s="49" t="s">
        <v>13</v>
      </c>
      <c r="E836" s="230">
        <f>600*1.3</f>
        <v>780</v>
      </c>
      <c r="F836" s="51"/>
      <c r="G836" s="32"/>
      <c r="H836" s="288"/>
      <c r="I836" s="199"/>
      <c r="J836" s="32"/>
      <c r="K836" s="32"/>
      <c r="L836" s="32"/>
    </row>
    <row r="837" spans="1:12" ht="13.5">
      <c r="A837" s="115"/>
      <c r="B837" s="136"/>
      <c r="C837" s="409"/>
      <c r="D837" s="120"/>
      <c r="E837" s="229"/>
      <c r="F837" s="81"/>
      <c r="G837" s="107"/>
      <c r="H837" s="307"/>
      <c r="I837" s="120"/>
      <c r="J837" s="262" t="s">
        <v>1616</v>
      </c>
      <c r="K837" s="60"/>
      <c r="L837" s="78"/>
    </row>
    <row r="838" spans="1:12" ht="15">
      <c r="A838" s="270" t="s">
        <v>1612</v>
      </c>
      <c r="B838" s="215" t="s">
        <v>888</v>
      </c>
      <c r="C838" s="213"/>
      <c r="D838" s="216"/>
      <c r="E838" s="103"/>
      <c r="F838" s="67"/>
      <c r="G838" s="66"/>
      <c r="H838" s="292"/>
      <c r="I838" s="212"/>
      <c r="J838" s="66"/>
      <c r="K838" s="66"/>
      <c r="L838" s="66"/>
    </row>
    <row r="839" spans="1:12" ht="51">
      <c r="A839" s="271" t="s">
        <v>2386</v>
      </c>
      <c r="B839" s="200" t="s">
        <v>744</v>
      </c>
      <c r="C839" s="12" t="s">
        <v>1583</v>
      </c>
      <c r="D839" s="49" t="s">
        <v>95</v>
      </c>
      <c r="E839" s="230">
        <f>6000*1.3</f>
        <v>7800</v>
      </c>
      <c r="F839" s="51"/>
      <c r="G839" s="32"/>
      <c r="H839" s="288"/>
      <c r="I839" s="199"/>
      <c r="J839" s="32"/>
      <c r="K839" s="32"/>
      <c r="L839" s="32"/>
    </row>
    <row r="840" spans="1:12" ht="51">
      <c r="A840" s="271" t="s">
        <v>2387</v>
      </c>
      <c r="B840" s="200" t="s">
        <v>890</v>
      </c>
      <c r="C840" s="12" t="s">
        <v>1584</v>
      </c>
      <c r="D840" s="49" t="s">
        <v>95</v>
      </c>
      <c r="E840" s="230">
        <f>2000*1.3</f>
        <v>2600</v>
      </c>
      <c r="F840" s="51"/>
      <c r="G840" s="32"/>
      <c r="H840" s="288"/>
      <c r="I840" s="199"/>
      <c r="J840" s="32"/>
      <c r="K840" s="32"/>
      <c r="L840" s="32"/>
    </row>
    <row r="841" spans="1:12" ht="63.75">
      <c r="A841" s="271" t="s">
        <v>2388</v>
      </c>
      <c r="B841" s="200" t="s">
        <v>1585</v>
      </c>
      <c r="C841" s="12" t="s">
        <v>1586</v>
      </c>
      <c r="D841" s="49" t="s">
        <v>95</v>
      </c>
      <c r="E841" s="230">
        <f>3000*1.3</f>
        <v>3900</v>
      </c>
      <c r="F841" s="51"/>
      <c r="G841" s="32"/>
      <c r="H841" s="288"/>
      <c r="I841" s="199"/>
      <c r="J841" s="32"/>
      <c r="K841" s="32"/>
      <c r="L841" s="32"/>
    </row>
    <row r="842" spans="1:12" ht="38.25">
      <c r="A842" s="271" t="s">
        <v>2389</v>
      </c>
      <c r="B842" s="200" t="s">
        <v>1587</v>
      </c>
      <c r="C842" s="12" t="s">
        <v>1588</v>
      </c>
      <c r="D842" s="49" t="s">
        <v>95</v>
      </c>
      <c r="E842" s="230">
        <f>12*1.3</f>
        <v>15.600000000000001</v>
      </c>
      <c r="F842" s="51"/>
      <c r="G842" s="32"/>
      <c r="H842" s="288"/>
      <c r="I842" s="199"/>
      <c r="J842" s="32"/>
      <c r="K842" s="32"/>
      <c r="L842" s="32"/>
    </row>
    <row r="843" spans="1:12" ht="102">
      <c r="A843" s="271" t="s">
        <v>2390</v>
      </c>
      <c r="B843" s="200" t="s">
        <v>1589</v>
      </c>
      <c r="C843" s="12" t="s">
        <v>1590</v>
      </c>
      <c r="D843" s="49" t="s">
        <v>95</v>
      </c>
      <c r="E843" s="230">
        <f>300*1.3</f>
        <v>390</v>
      </c>
      <c r="F843" s="51"/>
      <c r="G843" s="32"/>
      <c r="H843" s="288"/>
      <c r="I843" s="199"/>
      <c r="J843" s="32"/>
      <c r="K843" s="32"/>
      <c r="L843" s="32"/>
    </row>
    <row r="844" spans="1:12" ht="13.5">
      <c r="A844" s="115"/>
      <c r="B844" s="136"/>
      <c r="C844" s="409"/>
      <c r="D844" s="120"/>
      <c r="E844" s="229"/>
      <c r="F844" s="81"/>
      <c r="G844" s="107"/>
      <c r="H844" s="307"/>
      <c r="I844" s="120"/>
      <c r="J844" s="262" t="s">
        <v>1617</v>
      </c>
      <c r="K844" s="60"/>
      <c r="L844" s="78"/>
    </row>
    <row r="845" spans="1:12" ht="15">
      <c r="A845" s="270" t="s">
        <v>2391</v>
      </c>
      <c r="B845" s="215" t="s">
        <v>1591</v>
      </c>
      <c r="C845" s="74"/>
      <c r="D845" s="216"/>
      <c r="E845" s="103"/>
      <c r="F845" s="67"/>
      <c r="G845" s="66"/>
      <c r="H845" s="292"/>
      <c r="I845" s="212"/>
      <c r="J845" s="66"/>
      <c r="K845" s="66"/>
      <c r="L845" s="66"/>
    </row>
    <row r="846" spans="1:12" ht="51">
      <c r="A846" s="272" t="s">
        <v>2392</v>
      </c>
      <c r="B846" s="201" t="s">
        <v>1592</v>
      </c>
      <c r="C846" s="146" t="s">
        <v>1593</v>
      </c>
      <c r="D846" s="202" t="s">
        <v>95</v>
      </c>
      <c r="E846" s="14">
        <f>55*1.3</f>
        <v>71.5</v>
      </c>
      <c r="F846" s="51"/>
      <c r="G846" s="32"/>
      <c r="H846" s="289"/>
      <c r="I846" s="203"/>
      <c r="J846" s="32"/>
      <c r="K846" s="32"/>
      <c r="L846" s="32"/>
    </row>
    <row r="847" spans="1:12" ht="63.75">
      <c r="A847" s="272" t="s">
        <v>2393</v>
      </c>
      <c r="B847" s="200" t="s">
        <v>1594</v>
      </c>
      <c r="C847" s="12" t="s">
        <v>1595</v>
      </c>
      <c r="D847" s="49" t="s">
        <v>13</v>
      </c>
      <c r="E847" s="230">
        <f>240000*1.3</f>
        <v>312000</v>
      </c>
      <c r="F847" s="51"/>
      <c r="G847" s="32"/>
      <c r="H847" s="288"/>
      <c r="I847" s="203"/>
      <c r="J847" s="32"/>
      <c r="K847" s="32"/>
      <c r="L847" s="32"/>
    </row>
    <row r="848" spans="1:12" ht="63.75">
      <c r="A848" s="272" t="s">
        <v>2394</v>
      </c>
      <c r="B848" s="200" t="s">
        <v>1596</v>
      </c>
      <c r="C848" s="12" t="s">
        <v>1597</v>
      </c>
      <c r="D848" s="49" t="s">
        <v>13</v>
      </c>
      <c r="E848" s="230">
        <f>35000*1.3</f>
        <v>45500</v>
      </c>
      <c r="F848" s="51"/>
      <c r="G848" s="32"/>
      <c r="H848" s="288"/>
      <c r="I848" s="203"/>
      <c r="J848" s="32"/>
      <c r="K848" s="32"/>
      <c r="L848" s="32"/>
    </row>
    <row r="849" spans="1:13" ht="89.25">
      <c r="A849" s="272" t="s">
        <v>2395</v>
      </c>
      <c r="B849" s="200" t="s">
        <v>1598</v>
      </c>
      <c r="C849" s="12" t="s">
        <v>1599</v>
      </c>
      <c r="D849" s="49" t="s">
        <v>13</v>
      </c>
      <c r="E849" s="230">
        <f>80000*1.3</f>
        <v>104000</v>
      </c>
      <c r="F849" s="51"/>
      <c r="G849" s="32"/>
      <c r="H849" s="288"/>
      <c r="I849" s="203"/>
      <c r="J849" s="32"/>
      <c r="K849" s="32"/>
      <c r="L849" s="32"/>
    </row>
    <row r="850" spans="1:13" ht="76.5">
      <c r="A850" s="272" t="s">
        <v>2396</v>
      </c>
      <c r="B850" s="200" t="s">
        <v>1600</v>
      </c>
      <c r="C850" s="12" t="s">
        <v>1601</v>
      </c>
      <c r="D850" s="49" t="s">
        <v>13</v>
      </c>
      <c r="E850" s="230">
        <f>35*1.3</f>
        <v>45.5</v>
      </c>
      <c r="F850" s="51"/>
      <c r="G850" s="32"/>
      <c r="H850" s="288"/>
      <c r="I850" s="203"/>
      <c r="J850" s="32"/>
      <c r="K850" s="32"/>
      <c r="L850" s="32"/>
    </row>
    <row r="851" spans="1:13" ht="13.5">
      <c r="A851" s="115"/>
      <c r="B851" s="136"/>
      <c r="C851" s="409"/>
      <c r="D851" s="120"/>
      <c r="E851" s="229"/>
      <c r="F851" s="81"/>
      <c r="G851" s="107"/>
      <c r="H851" s="307"/>
      <c r="I851" s="120"/>
      <c r="J851" s="262" t="s">
        <v>1618</v>
      </c>
      <c r="K851" s="60"/>
      <c r="L851" s="78"/>
    </row>
    <row r="852" spans="1:13" ht="15">
      <c r="A852" s="270" t="s">
        <v>1613</v>
      </c>
      <c r="B852" s="215" t="s">
        <v>1602</v>
      </c>
      <c r="C852" s="74"/>
      <c r="D852" s="216"/>
      <c r="E852" s="103"/>
      <c r="F852" s="67"/>
      <c r="G852" s="66"/>
      <c r="H852" s="292"/>
      <c r="I852" s="212"/>
      <c r="J852" s="66"/>
      <c r="K852" s="66"/>
      <c r="L852" s="66"/>
    </row>
    <row r="853" spans="1:13" ht="25.5">
      <c r="A853" s="271" t="s">
        <v>2397</v>
      </c>
      <c r="B853" s="200" t="s">
        <v>1603</v>
      </c>
      <c r="C853" s="12" t="s">
        <v>1604</v>
      </c>
      <c r="D853" s="49" t="s">
        <v>95</v>
      </c>
      <c r="E853" s="230">
        <f>300*1.3</f>
        <v>390</v>
      </c>
      <c r="F853" s="51"/>
      <c r="G853" s="32"/>
      <c r="H853" s="288"/>
      <c r="I853" s="203"/>
      <c r="J853" s="32"/>
      <c r="K853" s="32"/>
      <c r="L853" s="32"/>
    </row>
    <row r="854" spans="1:13" ht="25.5">
      <c r="A854" s="271" t="s">
        <v>2398</v>
      </c>
      <c r="B854" s="276" t="s">
        <v>1605</v>
      </c>
      <c r="C854" s="12" t="s">
        <v>1606</v>
      </c>
      <c r="D854" s="49" t="s">
        <v>95</v>
      </c>
      <c r="E854" s="14">
        <f>25*1.3</f>
        <v>32.5</v>
      </c>
      <c r="F854" s="51"/>
      <c r="G854" s="32"/>
      <c r="H854" s="289"/>
      <c r="I854" s="203"/>
      <c r="J854" s="32"/>
      <c r="K854" s="32"/>
      <c r="L854" s="32"/>
    </row>
    <row r="855" spans="1:13" ht="25.5">
      <c r="A855" s="271" t="s">
        <v>2399</v>
      </c>
      <c r="B855" s="200" t="s">
        <v>1607</v>
      </c>
      <c r="C855" s="12" t="s">
        <v>1608</v>
      </c>
      <c r="D855" s="49" t="s">
        <v>95</v>
      </c>
      <c r="E855" s="230">
        <f>4*1.3</f>
        <v>5.2</v>
      </c>
      <c r="F855" s="51"/>
      <c r="G855" s="32"/>
      <c r="H855" s="288"/>
      <c r="I855" s="203"/>
      <c r="J855" s="32"/>
      <c r="K855" s="32"/>
      <c r="L855" s="32"/>
    </row>
    <row r="856" spans="1:13" ht="13.5">
      <c r="A856" s="115"/>
      <c r="B856" s="136"/>
      <c r="C856" s="409"/>
      <c r="D856" s="120"/>
      <c r="E856" s="229"/>
      <c r="F856" s="81"/>
      <c r="G856" s="107"/>
      <c r="H856" s="307"/>
      <c r="I856" s="120"/>
      <c r="J856" s="262" t="s">
        <v>1619</v>
      </c>
      <c r="K856" s="60"/>
      <c r="L856" s="78"/>
    </row>
    <row r="857" spans="1:13">
      <c r="A857" s="250" t="s">
        <v>1614</v>
      </c>
      <c r="B857" s="251" t="s">
        <v>1621</v>
      </c>
      <c r="C857" s="459"/>
      <c r="D857" s="252"/>
      <c r="E857" s="253"/>
      <c r="F857" s="210"/>
      <c r="G857" s="211"/>
      <c r="H857" s="293"/>
      <c r="I857" s="252"/>
      <c r="J857" s="211"/>
      <c r="K857" s="211"/>
      <c r="L857" s="211"/>
    </row>
    <row r="858" spans="1:13" ht="89.25">
      <c r="A858" s="114" t="s">
        <v>2400</v>
      </c>
      <c r="B858" s="375" t="s">
        <v>1622</v>
      </c>
      <c r="C858" s="376" t="s">
        <v>1623</v>
      </c>
      <c r="D858" s="377" t="s">
        <v>13</v>
      </c>
      <c r="E858" s="378">
        <f>2*1.3</f>
        <v>2.6</v>
      </c>
      <c r="F858" s="357"/>
      <c r="G858" s="54"/>
      <c r="H858" s="379"/>
      <c r="I858" s="119"/>
      <c r="J858" s="32"/>
      <c r="K858" s="32"/>
      <c r="L858" s="32"/>
      <c r="M858" s="1">
        <v>1.3</v>
      </c>
    </row>
    <row r="859" spans="1:13" ht="76.5">
      <c r="A859" s="114" t="s">
        <v>2401</v>
      </c>
      <c r="B859" s="380" t="s">
        <v>1624</v>
      </c>
      <c r="C859" s="376" t="s">
        <v>1625</v>
      </c>
      <c r="D859" s="377" t="s">
        <v>13</v>
      </c>
      <c r="E859" s="378">
        <f>2*1.3</f>
        <v>2.6</v>
      </c>
      <c r="F859" s="357"/>
      <c r="G859" s="54"/>
      <c r="H859" s="379"/>
      <c r="I859" s="119"/>
      <c r="J859" s="32"/>
      <c r="K859" s="32"/>
      <c r="L859" s="32"/>
    </row>
    <row r="860" spans="1:13" ht="89.25">
      <c r="A860" s="114" t="s">
        <v>2402</v>
      </c>
      <c r="B860" s="375" t="s">
        <v>1626</v>
      </c>
      <c r="C860" s="376" t="s">
        <v>1627</v>
      </c>
      <c r="D860" s="377" t="s">
        <v>13</v>
      </c>
      <c r="E860" s="378">
        <f>2*1.3</f>
        <v>2.6</v>
      </c>
      <c r="F860" s="357"/>
      <c r="G860" s="54"/>
      <c r="H860" s="379"/>
      <c r="I860" s="119"/>
      <c r="J860" s="32"/>
      <c r="K860" s="32"/>
      <c r="L860" s="32"/>
    </row>
    <row r="861" spans="1:13" ht="76.5">
      <c r="A861" s="114" t="s">
        <v>2403</v>
      </c>
      <c r="B861" s="375" t="s">
        <v>1628</v>
      </c>
      <c r="C861" s="376" t="s">
        <v>1629</v>
      </c>
      <c r="D861" s="377" t="s">
        <v>13</v>
      </c>
      <c r="E861" s="378">
        <f>1*1.3</f>
        <v>1.3</v>
      </c>
      <c r="F861" s="357"/>
      <c r="G861" s="54"/>
      <c r="H861" s="379"/>
      <c r="I861" s="119"/>
      <c r="J861" s="32"/>
      <c r="K861" s="32"/>
      <c r="L861" s="32"/>
    </row>
    <row r="862" spans="1:13" ht="102">
      <c r="A862" s="114" t="s">
        <v>2404</v>
      </c>
      <c r="B862" s="375" t="s">
        <v>1630</v>
      </c>
      <c r="C862" s="376" t="s">
        <v>1631</v>
      </c>
      <c r="D862" s="377" t="s">
        <v>13</v>
      </c>
      <c r="E862" s="378">
        <f>1*1.3</f>
        <v>1.3</v>
      </c>
      <c r="F862" s="357"/>
      <c r="G862" s="54"/>
      <c r="H862" s="379"/>
      <c r="I862" s="119"/>
      <c r="J862" s="32"/>
      <c r="K862" s="32"/>
      <c r="L862" s="32"/>
    </row>
    <row r="863" spans="1:13" ht="102">
      <c r="A863" s="114" t="s">
        <v>2405</v>
      </c>
      <c r="B863" s="375" t="s">
        <v>1632</v>
      </c>
      <c r="C863" s="376" t="s">
        <v>1631</v>
      </c>
      <c r="D863" s="377" t="s">
        <v>13</v>
      </c>
      <c r="E863" s="378">
        <f>1*1.3</f>
        <v>1.3</v>
      </c>
      <c r="F863" s="357"/>
      <c r="G863" s="54"/>
      <c r="H863" s="379"/>
      <c r="I863" s="119"/>
      <c r="J863" s="32"/>
      <c r="K863" s="32"/>
      <c r="L863" s="32"/>
    </row>
    <row r="864" spans="1:13" ht="76.5">
      <c r="A864" s="114" t="s">
        <v>2406</v>
      </c>
      <c r="B864" s="375" t="s">
        <v>1633</v>
      </c>
      <c r="C864" s="376" t="s">
        <v>1634</v>
      </c>
      <c r="D864" s="377" t="s">
        <v>13</v>
      </c>
      <c r="E864" s="378">
        <f>1*1.3</f>
        <v>1.3</v>
      </c>
      <c r="F864" s="357"/>
      <c r="G864" s="54"/>
      <c r="H864" s="379"/>
      <c r="I864" s="119"/>
      <c r="J864" s="32"/>
      <c r="K864" s="32"/>
      <c r="L864" s="32"/>
    </row>
    <row r="865" spans="1:12" ht="102">
      <c r="A865" s="114" t="s">
        <v>2407</v>
      </c>
      <c r="B865" s="375" t="s">
        <v>1635</v>
      </c>
      <c r="C865" s="376" t="s">
        <v>1636</v>
      </c>
      <c r="D865" s="377" t="s">
        <v>13</v>
      </c>
      <c r="E865" s="378">
        <f>2*1.3</f>
        <v>2.6</v>
      </c>
      <c r="F865" s="357"/>
      <c r="G865" s="54"/>
      <c r="H865" s="379"/>
      <c r="I865" s="119"/>
      <c r="J865" s="32"/>
      <c r="K865" s="32"/>
      <c r="L865" s="32"/>
    </row>
    <row r="866" spans="1:12" ht="102">
      <c r="A866" s="114" t="s">
        <v>2408</v>
      </c>
      <c r="B866" s="375" t="s">
        <v>1637</v>
      </c>
      <c r="C866" s="376" t="s">
        <v>1638</v>
      </c>
      <c r="D866" s="377" t="s">
        <v>13</v>
      </c>
      <c r="E866" s="378">
        <f>1*1.3</f>
        <v>1.3</v>
      </c>
      <c r="F866" s="357"/>
      <c r="G866" s="54"/>
      <c r="H866" s="381"/>
      <c r="I866" s="119"/>
      <c r="J866" s="32"/>
      <c r="K866" s="32"/>
      <c r="L866" s="32"/>
    </row>
    <row r="867" spans="1:12" ht="102">
      <c r="A867" s="114" t="s">
        <v>2409</v>
      </c>
      <c r="B867" s="380" t="s">
        <v>1639</v>
      </c>
      <c r="C867" s="376" t="s">
        <v>1640</v>
      </c>
      <c r="D867" s="377" t="s">
        <v>13</v>
      </c>
      <c r="E867" s="378">
        <f>3*1.3</f>
        <v>3.9000000000000004</v>
      </c>
      <c r="F867" s="357"/>
      <c r="G867" s="54"/>
      <c r="H867" s="379"/>
      <c r="I867" s="119"/>
      <c r="J867" s="32"/>
      <c r="K867" s="32"/>
      <c r="L867" s="32"/>
    </row>
    <row r="868" spans="1:12" ht="114.75">
      <c r="A868" s="114" t="s">
        <v>2410</v>
      </c>
      <c r="B868" s="375" t="s">
        <v>1641</v>
      </c>
      <c r="C868" s="376" t="s">
        <v>1642</v>
      </c>
      <c r="D868" s="377" t="s">
        <v>13</v>
      </c>
      <c r="E868" s="378">
        <f>3*1.3</f>
        <v>3.9000000000000004</v>
      </c>
      <c r="F868" s="357"/>
      <c r="G868" s="54"/>
      <c r="H868" s="379"/>
      <c r="I868" s="119"/>
      <c r="J868" s="32"/>
      <c r="K868" s="32"/>
      <c r="L868" s="32"/>
    </row>
    <row r="869" spans="1:12" ht="89.25">
      <c r="A869" s="114" t="s">
        <v>2411</v>
      </c>
      <c r="B869" s="380" t="s">
        <v>1643</v>
      </c>
      <c r="C869" s="376" t="s">
        <v>1644</v>
      </c>
      <c r="D869" s="377" t="s">
        <v>13</v>
      </c>
      <c r="E869" s="378">
        <f>5*1.3</f>
        <v>6.5</v>
      </c>
      <c r="F869" s="357"/>
      <c r="G869" s="54"/>
      <c r="H869" s="379"/>
      <c r="I869" s="119"/>
      <c r="J869" s="32"/>
      <c r="K869" s="32"/>
      <c r="L869" s="32"/>
    </row>
    <row r="870" spans="1:12" ht="89.25">
      <c r="A870" s="114" t="s">
        <v>2412</v>
      </c>
      <c r="B870" s="380" t="s">
        <v>1645</v>
      </c>
      <c r="C870" s="376" t="s">
        <v>1646</v>
      </c>
      <c r="D870" s="377" t="s">
        <v>13</v>
      </c>
      <c r="E870" s="378">
        <f>3*1.3</f>
        <v>3.9000000000000004</v>
      </c>
      <c r="F870" s="357"/>
      <c r="G870" s="54"/>
      <c r="H870" s="379"/>
      <c r="I870" s="119"/>
      <c r="J870" s="32"/>
      <c r="K870" s="32"/>
      <c r="L870" s="32"/>
    </row>
    <row r="871" spans="1:12" ht="102">
      <c r="A871" s="114" t="s">
        <v>2413</v>
      </c>
      <c r="B871" s="375" t="s">
        <v>1647</v>
      </c>
      <c r="C871" s="376" t="s">
        <v>1648</v>
      </c>
      <c r="D871" s="377" t="s">
        <v>13</v>
      </c>
      <c r="E871" s="378">
        <f>3*1.3</f>
        <v>3.9000000000000004</v>
      </c>
      <c r="F871" s="357"/>
      <c r="G871" s="54"/>
      <c r="H871" s="379"/>
      <c r="I871" s="119"/>
      <c r="J871" s="32"/>
      <c r="K871" s="32"/>
      <c r="L871" s="32"/>
    </row>
    <row r="872" spans="1:12" ht="89.25">
      <c r="A872" s="114" t="s">
        <v>2414</v>
      </c>
      <c r="B872" s="375" t="s">
        <v>1649</v>
      </c>
      <c r="C872" s="376" t="s">
        <v>1650</v>
      </c>
      <c r="D872" s="377"/>
      <c r="E872" s="382">
        <f>2*1.3</f>
        <v>2.6</v>
      </c>
      <c r="F872" s="357"/>
      <c r="G872" s="54"/>
      <c r="H872" s="379"/>
      <c r="I872" s="119"/>
      <c r="J872" s="32"/>
      <c r="K872" s="32"/>
      <c r="L872" s="32"/>
    </row>
    <row r="873" spans="1:12" ht="114.75">
      <c r="A873" s="114" t="s">
        <v>2415</v>
      </c>
      <c r="B873" s="375" t="s">
        <v>1651</v>
      </c>
      <c r="C873" s="376" t="s">
        <v>1652</v>
      </c>
      <c r="D873" s="377" t="s">
        <v>13</v>
      </c>
      <c r="E873" s="378">
        <f>4*1.3</f>
        <v>5.2</v>
      </c>
      <c r="F873" s="357"/>
      <c r="G873" s="54"/>
      <c r="H873" s="379"/>
      <c r="I873" s="119"/>
      <c r="J873" s="32"/>
      <c r="K873" s="32"/>
      <c r="L873" s="32"/>
    </row>
    <row r="874" spans="1:12" ht="102">
      <c r="A874" s="114" t="s">
        <v>2416</v>
      </c>
      <c r="B874" s="375" t="s">
        <v>1653</v>
      </c>
      <c r="C874" s="376" t="s">
        <v>1654</v>
      </c>
      <c r="D874" s="377" t="s">
        <v>13</v>
      </c>
      <c r="E874" s="378">
        <f>2*1.3</f>
        <v>2.6</v>
      </c>
      <c r="F874" s="357"/>
      <c r="G874" s="54"/>
      <c r="H874" s="379"/>
      <c r="I874" s="119"/>
      <c r="J874" s="32"/>
      <c r="K874" s="32"/>
      <c r="L874" s="32"/>
    </row>
    <row r="875" spans="1:12" ht="114.75">
      <c r="A875" s="114" t="s">
        <v>2417</v>
      </c>
      <c r="B875" s="375" t="s">
        <v>1655</v>
      </c>
      <c r="C875" s="376" t="s">
        <v>1656</v>
      </c>
      <c r="D875" s="377" t="s">
        <v>13</v>
      </c>
      <c r="E875" s="378">
        <f>3*1.3</f>
        <v>3.9000000000000004</v>
      </c>
      <c r="F875" s="357"/>
      <c r="G875" s="54"/>
      <c r="H875" s="379"/>
      <c r="I875" s="119"/>
      <c r="J875" s="32"/>
      <c r="K875" s="32"/>
      <c r="L875" s="32"/>
    </row>
    <row r="876" spans="1:12" ht="89.25">
      <c r="A876" s="114" t="s">
        <v>2418</v>
      </c>
      <c r="B876" s="380" t="s">
        <v>1657</v>
      </c>
      <c r="C876" s="376" t="s">
        <v>1658</v>
      </c>
      <c r="D876" s="377" t="s">
        <v>13</v>
      </c>
      <c r="E876" s="378">
        <f>4*1.3</f>
        <v>5.2</v>
      </c>
      <c r="F876" s="357"/>
      <c r="G876" s="54"/>
      <c r="H876" s="379"/>
      <c r="I876" s="119"/>
      <c r="J876" s="32"/>
      <c r="K876" s="32"/>
      <c r="L876" s="32"/>
    </row>
    <row r="877" spans="1:12" ht="89.25">
      <c r="A877" s="114" t="s">
        <v>2419</v>
      </c>
      <c r="B877" s="380" t="s">
        <v>1659</v>
      </c>
      <c r="C877" s="376" t="s">
        <v>1660</v>
      </c>
      <c r="D877" s="377" t="s">
        <v>13</v>
      </c>
      <c r="E877" s="378">
        <f>4*1.3</f>
        <v>5.2</v>
      </c>
      <c r="F877" s="357"/>
      <c r="G877" s="54"/>
      <c r="H877" s="379"/>
      <c r="I877" s="119"/>
      <c r="J877" s="32"/>
      <c r="K877" s="32"/>
      <c r="L877" s="32"/>
    </row>
    <row r="878" spans="1:12" ht="89.25">
      <c r="A878" s="114" t="s">
        <v>2420</v>
      </c>
      <c r="B878" s="380" t="s">
        <v>1661</v>
      </c>
      <c r="C878" s="376" t="s">
        <v>1662</v>
      </c>
      <c r="D878" s="377" t="s">
        <v>13</v>
      </c>
      <c r="E878" s="378">
        <f>3*1.3</f>
        <v>3.9000000000000004</v>
      </c>
      <c r="F878" s="357"/>
      <c r="G878" s="54"/>
      <c r="H878" s="383"/>
      <c r="I878" s="119"/>
      <c r="J878" s="32"/>
      <c r="K878" s="32"/>
      <c r="L878" s="32"/>
    </row>
    <row r="879" spans="1:12" ht="89.25">
      <c r="A879" s="114" t="s">
        <v>2421</v>
      </c>
      <c r="B879" s="380" t="s">
        <v>1663</v>
      </c>
      <c r="C879" s="376" t="s">
        <v>1664</v>
      </c>
      <c r="D879" s="377" t="s">
        <v>13</v>
      </c>
      <c r="E879" s="378">
        <f>2*1.3</f>
        <v>2.6</v>
      </c>
      <c r="F879" s="357"/>
      <c r="G879" s="54"/>
      <c r="H879" s="379"/>
      <c r="I879" s="119"/>
      <c r="J879" s="32"/>
      <c r="K879" s="32"/>
      <c r="L879" s="32"/>
    </row>
    <row r="880" spans="1:12" ht="114.75">
      <c r="A880" s="114" t="s">
        <v>2422</v>
      </c>
      <c r="B880" s="380" t="s">
        <v>1665</v>
      </c>
      <c r="C880" s="376" t="s">
        <v>1666</v>
      </c>
      <c r="D880" s="377" t="s">
        <v>13</v>
      </c>
      <c r="E880" s="378">
        <f>3*1.3</f>
        <v>3.9000000000000004</v>
      </c>
      <c r="F880" s="357"/>
      <c r="G880" s="54"/>
      <c r="H880" s="379"/>
      <c r="I880" s="119"/>
      <c r="J880" s="32"/>
      <c r="K880" s="32"/>
      <c r="L880" s="32"/>
    </row>
    <row r="881" spans="1:12" ht="102">
      <c r="A881" s="114" t="s">
        <v>2423</v>
      </c>
      <c r="B881" s="380" t="s">
        <v>1667</v>
      </c>
      <c r="C881" s="376" t="s">
        <v>1668</v>
      </c>
      <c r="D881" s="377" t="s">
        <v>13</v>
      </c>
      <c r="E881" s="378">
        <f>2*1.3</f>
        <v>2.6</v>
      </c>
      <c r="F881" s="357"/>
      <c r="G881" s="54"/>
      <c r="H881" s="379"/>
      <c r="I881" s="119"/>
      <c r="J881" s="32"/>
      <c r="K881" s="32"/>
      <c r="L881" s="32"/>
    </row>
    <row r="882" spans="1:12" ht="102">
      <c r="A882" s="114" t="s">
        <v>2424</v>
      </c>
      <c r="B882" s="375" t="s">
        <v>1669</v>
      </c>
      <c r="C882" s="376" t="s">
        <v>1670</v>
      </c>
      <c r="D882" s="377" t="s">
        <v>13</v>
      </c>
      <c r="E882" s="378">
        <f>3*1.3</f>
        <v>3.9000000000000004</v>
      </c>
      <c r="F882" s="357"/>
      <c r="G882" s="54"/>
      <c r="H882" s="379"/>
      <c r="I882" s="119"/>
      <c r="J882" s="32"/>
      <c r="K882" s="32"/>
      <c r="L882" s="32"/>
    </row>
    <row r="883" spans="1:12" ht="102">
      <c r="A883" s="114" t="s">
        <v>2425</v>
      </c>
      <c r="B883" s="375" t="s">
        <v>1671</v>
      </c>
      <c r="C883" s="376" t="s">
        <v>1672</v>
      </c>
      <c r="D883" s="377" t="s">
        <v>13</v>
      </c>
      <c r="E883" s="378" t="s">
        <v>59</v>
      </c>
      <c r="F883" s="357"/>
      <c r="G883" s="54"/>
      <c r="H883" s="379"/>
      <c r="I883" s="119"/>
      <c r="J883" s="32"/>
      <c r="K883" s="32"/>
      <c r="L883" s="32"/>
    </row>
    <row r="884" spans="1:12" ht="89.25">
      <c r="A884" s="114" t="s">
        <v>2426</v>
      </c>
      <c r="B884" s="380" t="s">
        <v>1673</v>
      </c>
      <c r="C884" s="376" t="s">
        <v>1674</v>
      </c>
      <c r="D884" s="377" t="s">
        <v>13</v>
      </c>
      <c r="E884" s="378">
        <f>2*1.3</f>
        <v>2.6</v>
      </c>
      <c r="F884" s="357"/>
      <c r="G884" s="54"/>
      <c r="H884" s="383"/>
      <c r="I884" s="119"/>
      <c r="J884" s="32"/>
      <c r="K884" s="32"/>
      <c r="L884" s="32"/>
    </row>
    <row r="885" spans="1:12" ht="76.5">
      <c r="A885" s="114" t="s">
        <v>2427</v>
      </c>
      <c r="B885" s="380" t="s">
        <v>1675</v>
      </c>
      <c r="C885" s="376" t="s">
        <v>1676</v>
      </c>
      <c r="D885" s="377" t="s">
        <v>13</v>
      </c>
      <c r="E885" s="378" t="s">
        <v>1546</v>
      </c>
      <c r="F885" s="357"/>
      <c r="G885" s="54"/>
      <c r="H885" s="379"/>
      <c r="I885" s="119"/>
      <c r="J885" s="32"/>
      <c r="K885" s="32"/>
      <c r="L885" s="32"/>
    </row>
    <row r="886" spans="1:12" ht="76.5">
      <c r="A886" s="114" t="s">
        <v>2428</v>
      </c>
      <c r="B886" s="380" t="s">
        <v>1677</v>
      </c>
      <c r="C886" s="376" t="s">
        <v>1678</v>
      </c>
      <c r="D886" s="377" t="s">
        <v>13</v>
      </c>
      <c r="E886" s="378">
        <f>2*1.3</f>
        <v>2.6</v>
      </c>
      <c r="F886" s="357"/>
      <c r="G886" s="54"/>
      <c r="H886" s="383"/>
      <c r="I886" s="119"/>
      <c r="J886" s="32"/>
      <c r="K886" s="32"/>
      <c r="L886" s="32"/>
    </row>
    <row r="887" spans="1:12" ht="76.5">
      <c r="A887" s="114" t="s">
        <v>2429</v>
      </c>
      <c r="B887" s="380" t="s">
        <v>1679</v>
      </c>
      <c r="C887" s="376" t="s">
        <v>1680</v>
      </c>
      <c r="D887" s="377" t="s">
        <v>13</v>
      </c>
      <c r="E887" s="378">
        <f>1*1.3</f>
        <v>1.3</v>
      </c>
      <c r="F887" s="357"/>
      <c r="G887" s="54"/>
      <c r="H887" s="379"/>
      <c r="I887" s="119"/>
      <c r="J887" s="32"/>
      <c r="K887" s="32"/>
      <c r="L887" s="32"/>
    </row>
    <row r="888" spans="1:12" ht="63.75">
      <c r="A888" s="114" t="s">
        <v>2430</v>
      </c>
      <c r="B888" s="380" t="s">
        <v>1681</v>
      </c>
      <c r="C888" s="376" t="s">
        <v>1682</v>
      </c>
      <c r="D888" s="377" t="s">
        <v>13</v>
      </c>
      <c r="E888" s="378">
        <f>1*1.3</f>
        <v>1.3</v>
      </c>
      <c r="F888" s="357"/>
      <c r="G888" s="54"/>
      <c r="H888" s="379"/>
      <c r="I888" s="119"/>
      <c r="J888" s="32"/>
      <c r="K888" s="32"/>
      <c r="L888" s="32"/>
    </row>
    <row r="889" spans="1:12" ht="102">
      <c r="A889" s="114" t="s">
        <v>2431</v>
      </c>
      <c r="B889" s="380" t="s">
        <v>1683</v>
      </c>
      <c r="C889" s="376" t="s">
        <v>1684</v>
      </c>
      <c r="D889" s="377" t="s">
        <v>13</v>
      </c>
      <c r="E889" s="378">
        <f>1*1.3</f>
        <v>1.3</v>
      </c>
      <c r="F889" s="357"/>
      <c r="G889" s="54"/>
      <c r="H889" s="379"/>
      <c r="I889" s="119"/>
      <c r="J889" s="32"/>
      <c r="K889" s="32"/>
      <c r="L889" s="32"/>
    </row>
    <row r="890" spans="1:12" ht="102">
      <c r="A890" s="114" t="s">
        <v>2432</v>
      </c>
      <c r="B890" s="380" t="s">
        <v>1685</v>
      </c>
      <c r="C890" s="376" t="s">
        <v>1686</v>
      </c>
      <c r="D890" s="377" t="s">
        <v>13</v>
      </c>
      <c r="E890" s="378">
        <f>1*1.3</f>
        <v>1.3</v>
      </c>
      <c r="F890" s="357"/>
      <c r="G890" s="54"/>
      <c r="H890" s="379"/>
      <c r="I890" s="119"/>
      <c r="J890" s="32"/>
      <c r="K890" s="32"/>
      <c r="L890" s="32"/>
    </row>
    <row r="891" spans="1:12" ht="102">
      <c r="A891" s="114" t="s">
        <v>2433</v>
      </c>
      <c r="B891" s="380" t="s">
        <v>1687</v>
      </c>
      <c r="C891" s="376" t="s">
        <v>1688</v>
      </c>
      <c r="D891" s="377" t="s">
        <v>13</v>
      </c>
      <c r="E891" s="378">
        <f>1*1.3</f>
        <v>1.3</v>
      </c>
      <c r="F891" s="357"/>
      <c r="G891" s="54"/>
      <c r="H891" s="379"/>
      <c r="I891" s="119"/>
      <c r="J891" s="32"/>
      <c r="K891" s="32"/>
      <c r="L891" s="32"/>
    </row>
    <row r="892" spans="1:12" ht="102">
      <c r="A892" s="114" t="s">
        <v>2434</v>
      </c>
      <c r="B892" s="380" t="s">
        <v>1689</v>
      </c>
      <c r="C892" s="376" t="s">
        <v>1690</v>
      </c>
      <c r="D892" s="377" t="s">
        <v>13</v>
      </c>
      <c r="E892" s="378" t="s">
        <v>22</v>
      </c>
      <c r="F892" s="357"/>
      <c r="G892" s="54"/>
      <c r="H892" s="379"/>
      <c r="I892" s="119"/>
      <c r="J892" s="32"/>
      <c r="K892" s="32"/>
      <c r="L892" s="32"/>
    </row>
    <row r="893" spans="1:12" ht="102">
      <c r="A893" s="114" t="s">
        <v>2435</v>
      </c>
      <c r="B893" s="380" t="s">
        <v>1691</v>
      </c>
      <c r="C893" s="376" t="s">
        <v>1692</v>
      </c>
      <c r="D893" s="377" t="s">
        <v>13</v>
      </c>
      <c r="E893" s="378">
        <f>1*1.3</f>
        <v>1.3</v>
      </c>
      <c r="F893" s="357"/>
      <c r="G893" s="54"/>
      <c r="H893" s="379"/>
      <c r="I893" s="119"/>
      <c r="J893" s="32"/>
      <c r="K893" s="32"/>
      <c r="L893" s="32"/>
    </row>
    <row r="894" spans="1:12" ht="89.25">
      <c r="A894" s="114" t="s">
        <v>2436</v>
      </c>
      <c r="B894" s="380" t="s">
        <v>1693</v>
      </c>
      <c r="C894" s="376" t="s">
        <v>1694</v>
      </c>
      <c r="D894" s="377" t="s">
        <v>13</v>
      </c>
      <c r="E894" s="378">
        <f>3*1.3</f>
        <v>3.9000000000000004</v>
      </c>
      <c r="F894" s="357"/>
      <c r="G894" s="54"/>
      <c r="H894" s="383"/>
      <c r="I894" s="119"/>
      <c r="J894" s="32"/>
      <c r="K894" s="32"/>
      <c r="L894" s="32"/>
    </row>
    <row r="895" spans="1:12" ht="102">
      <c r="A895" s="114" t="s">
        <v>2437</v>
      </c>
      <c r="B895" s="380" t="s">
        <v>1695</v>
      </c>
      <c r="C895" s="376" t="s">
        <v>1692</v>
      </c>
      <c r="D895" s="377" t="s">
        <v>13</v>
      </c>
      <c r="E895" s="378">
        <f>1*1.3</f>
        <v>1.3</v>
      </c>
      <c r="F895" s="357"/>
      <c r="G895" s="54"/>
      <c r="H895" s="379"/>
      <c r="I895" s="119"/>
      <c r="J895" s="32"/>
      <c r="K895" s="32"/>
      <c r="L895" s="32"/>
    </row>
    <row r="896" spans="1:12" ht="89.25">
      <c r="A896" s="114" t="s">
        <v>2438</v>
      </c>
      <c r="B896" s="380" t="s">
        <v>1696</v>
      </c>
      <c r="C896" s="376" t="s">
        <v>1697</v>
      </c>
      <c r="D896" s="377" t="s">
        <v>13</v>
      </c>
      <c r="E896" s="378">
        <f>2*1.3</f>
        <v>2.6</v>
      </c>
      <c r="F896" s="357"/>
      <c r="G896" s="54"/>
      <c r="H896" s="379"/>
      <c r="I896" s="119"/>
      <c r="J896" s="32"/>
      <c r="K896" s="32"/>
      <c r="L896" s="32"/>
    </row>
    <row r="897" spans="1:12" ht="76.5">
      <c r="A897" s="114" t="s">
        <v>2439</v>
      </c>
      <c r="B897" s="380" t="s">
        <v>1698</v>
      </c>
      <c r="C897" s="376" t="s">
        <v>1699</v>
      </c>
      <c r="D897" s="377" t="s">
        <v>13</v>
      </c>
      <c r="E897" s="378">
        <f>3*1.3</f>
        <v>3.9000000000000004</v>
      </c>
      <c r="F897" s="357"/>
      <c r="G897" s="54"/>
      <c r="H897" s="379"/>
      <c r="I897" s="119"/>
      <c r="J897" s="32"/>
      <c r="K897" s="32"/>
      <c r="L897" s="32"/>
    </row>
    <row r="898" spans="1:12" ht="76.5">
      <c r="A898" s="114" t="s">
        <v>2440</v>
      </c>
      <c r="B898" s="380" t="s">
        <v>1700</v>
      </c>
      <c r="C898" s="376" t="s">
        <v>1701</v>
      </c>
      <c r="D898" s="377" t="s">
        <v>1702</v>
      </c>
      <c r="E898" s="378">
        <f>2*1.3</f>
        <v>2.6</v>
      </c>
      <c r="F898" s="357"/>
      <c r="G898" s="54"/>
      <c r="H898" s="379"/>
      <c r="I898" s="119"/>
      <c r="J898" s="32"/>
      <c r="K898" s="32"/>
      <c r="L898" s="32"/>
    </row>
    <row r="899" spans="1:12" ht="102">
      <c r="A899" s="114" t="s">
        <v>2441</v>
      </c>
      <c r="B899" s="380" t="s">
        <v>1703</v>
      </c>
      <c r="C899" s="376" t="s">
        <v>1704</v>
      </c>
      <c r="D899" s="377" t="s">
        <v>13</v>
      </c>
      <c r="E899" s="378">
        <f>2*1.3</f>
        <v>2.6</v>
      </c>
      <c r="F899" s="357"/>
      <c r="G899" s="54"/>
      <c r="H899" s="379"/>
      <c r="I899" s="119"/>
      <c r="J899" s="32"/>
      <c r="K899" s="32"/>
      <c r="L899" s="32"/>
    </row>
    <row r="900" spans="1:12" ht="89.25">
      <c r="A900" s="114" t="s">
        <v>2442</v>
      </c>
      <c r="B900" s="380" t="s">
        <v>1705</v>
      </c>
      <c r="C900" s="376" t="s">
        <v>1706</v>
      </c>
      <c r="D900" s="377" t="s">
        <v>13</v>
      </c>
      <c r="E900" s="378">
        <f>1*1.3</f>
        <v>1.3</v>
      </c>
      <c r="F900" s="357"/>
      <c r="G900" s="54"/>
      <c r="H900" s="379"/>
      <c r="I900" s="119"/>
      <c r="J900" s="32"/>
      <c r="K900" s="32"/>
      <c r="L900" s="32"/>
    </row>
    <row r="901" spans="1:12" ht="76.5">
      <c r="A901" s="114" t="s">
        <v>2443</v>
      </c>
      <c r="B901" s="380" t="s">
        <v>1707</v>
      </c>
      <c r="C901" s="376" t="s">
        <v>1708</v>
      </c>
      <c r="D901" s="377" t="s">
        <v>13</v>
      </c>
      <c r="E901" s="378">
        <f>1*1.3</f>
        <v>1.3</v>
      </c>
      <c r="F901" s="357"/>
      <c r="G901" s="54"/>
      <c r="H901" s="379"/>
      <c r="I901" s="119"/>
      <c r="J901" s="32"/>
      <c r="K901" s="32"/>
      <c r="L901" s="32"/>
    </row>
    <row r="902" spans="1:12" ht="76.5">
      <c r="A902" s="114" t="s">
        <v>2444</v>
      </c>
      <c r="B902" s="380" t="s">
        <v>1709</v>
      </c>
      <c r="C902" s="376" t="s">
        <v>1710</v>
      </c>
      <c r="D902" s="377" t="s">
        <v>13</v>
      </c>
      <c r="E902" s="378">
        <f>5*1.3</f>
        <v>6.5</v>
      </c>
      <c r="F902" s="357"/>
      <c r="G902" s="54"/>
      <c r="H902" s="379"/>
      <c r="I902" s="119"/>
      <c r="J902" s="32"/>
      <c r="K902" s="32"/>
      <c r="L902" s="32"/>
    </row>
    <row r="903" spans="1:12" ht="102">
      <c r="A903" s="114" t="s">
        <v>2445</v>
      </c>
      <c r="B903" s="380" t="s">
        <v>1711</v>
      </c>
      <c r="C903" s="376" t="s">
        <v>1712</v>
      </c>
      <c r="D903" s="377" t="s">
        <v>13</v>
      </c>
      <c r="E903" s="378">
        <f>2*1.3</f>
        <v>2.6</v>
      </c>
      <c r="F903" s="357"/>
      <c r="G903" s="54"/>
      <c r="H903" s="379"/>
      <c r="I903" s="119"/>
      <c r="J903" s="32"/>
      <c r="K903" s="32"/>
      <c r="L903" s="32"/>
    </row>
    <row r="904" spans="1:12" ht="102">
      <c r="A904" s="114" t="s">
        <v>2446</v>
      </c>
      <c r="B904" s="380" t="s">
        <v>1713</v>
      </c>
      <c r="C904" s="376" t="s">
        <v>1714</v>
      </c>
      <c r="D904" s="377" t="s">
        <v>13</v>
      </c>
      <c r="E904" s="378">
        <f>1*1.3</f>
        <v>1.3</v>
      </c>
      <c r="F904" s="357"/>
      <c r="G904" s="54"/>
      <c r="H904" s="379"/>
      <c r="I904" s="119"/>
      <c r="J904" s="32"/>
      <c r="K904" s="32"/>
      <c r="L904" s="32"/>
    </row>
    <row r="905" spans="1:12" ht="89.25">
      <c r="A905" s="114" t="s">
        <v>2447</v>
      </c>
      <c r="B905" s="380" t="s">
        <v>1715</v>
      </c>
      <c r="C905" s="376" t="s">
        <v>1716</v>
      </c>
      <c r="D905" s="377" t="s">
        <v>13</v>
      </c>
      <c r="E905" s="378">
        <f>2*1.3</f>
        <v>2.6</v>
      </c>
      <c r="F905" s="357"/>
      <c r="G905" s="54"/>
      <c r="H905" s="379"/>
      <c r="I905" s="119"/>
      <c r="J905" s="32"/>
      <c r="K905" s="32"/>
      <c r="L905" s="32"/>
    </row>
    <row r="906" spans="1:12" ht="76.5">
      <c r="A906" s="114" t="s">
        <v>2448</v>
      </c>
      <c r="B906" s="375" t="s">
        <v>1717</v>
      </c>
      <c r="C906" s="376" t="s">
        <v>1718</v>
      </c>
      <c r="D906" s="377" t="s">
        <v>13</v>
      </c>
      <c r="E906" s="378">
        <f>2*1.3</f>
        <v>2.6</v>
      </c>
      <c r="F906" s="357"/>
      <c r="G906" s="54"/>
      <c r="H906" s="379"/>
      <c r="I906" s="119"/>
      <c r="J906" s="32"/>
      <c r="K906" s="32"/>
      <c r="L906" s="32"/>
    </row>
    <row r="907" spans="1:12" ht="76.5">
      <c r="A907" s="114" t="s">
        <v>2449</v>
      </c>
      <c r="B907" s="375" t="s">
        <v>1719</v>
      </c>
      <c r="C907" s="376" t="s">
        <v>1720</v>
      </c>
      <c r="D907" s="377" t="s">
        <v>13</v>
      </c>
      <c r="E907" s="378">
        <f>3*1.3</f>
        <v>3.9000000000000004</v>
      </c>
      <c r="F907" s="357"/>
      <c r="G907" s="54"/>
      <c r="H907" s="379"/>
      <c r="I907" s="119"/>
      <c r="J907" s="32"/>
      <c r="K907" s="32"/>
      <c r="L907" s="32"/>
    </row>
    <row r="908" spans="1:12" ht="89.25">
      <c r="A908" s="114" t="s">
        <v>2450</v>
      </c>
      <c r="B908" s="375" t="s">
        <v>1721</v>
      </c>
      <c r="C908" s="376" t="s">
        <v>1722</v>
      </c>
      <c r="D908" s="377" t="s">
        <v>13</v>
      </c>
      <c r="E908" s="378">
        <f>2*1.3</f>
        <v>2.6</v>
      </c>
      <c r="F908" s="357"/>
      <c r="G908" s="54"/>
      <c r="H908" s="379"/>
      <c r="I908" s="119"/>
      <c r="J908" s="32"/>
      <c r="K908" s="32"/>
      <c r="L908" s="32"/>
    </row>
    <row r="909" spans="1:12" ht="89.25">
      <c r="A909" s="114" t="s">
        <v>2451</v>
      </c>
      <c r="B909" s="384" t="s">
        <v>1723</v>
      </c>
      <c r="C909" s="376" t="s">
        <v>1724</v>
      </c>
      <c r="D909" s="377"/>
      <c r="E909" s="378">
        <f>2*1.3</f>
        <v>2.6</v>
      </c>
      <c r="F909" s="357"/>
      <c r="G909" s="54"/>
      <c r="H909" s="379"/>
      <c r="I909" s="119"/>
      <c r="J909" s="32"/>
      <c r="K909" s="32"/>
      <c r="L909" s="32"/>
    </row>
    <row r="910" spans="1:12" ht="76.5">
      <c r="A910" s="114" t="s">
        <v>2452</v>
      </c>
      <c r="B910" s="375" t="s">
        <v>1725</v>
      </c>
      <c r="C910" s="376" t="s">
        <v>1726</v>
      </c>
      <c r="D910" s="377" t="s">
        <v>13</v>
      </c>
      <c r="E910" s="378">
        <f>2*1.3</f>
        <v>2.6</v>
      </c>
      <c r="F910" s="357"/>
      <c r="G910" s="54"/>
      <c r="H910" s="379"/>
      <c r="I910" s="119"/>
      <c r="J910" s="32"/>
      <c r="K910" s="32"/>
      <c r="L910" s="32"/>
    </row>
    <row r="911" spans="1:12" ht="102">
      <c r="A911" s="114" t="s">
        <v>2453</v>
      </c>
      <c r="B911" s="375" t="s">
        <v>1727</v>
      </c>
      <c r="C911" s="376" t="s">
        <v>1728</v>
      </c>
      <c r="D911" s="377" t="s">
        <v>13</v>
      </c>
      <c r="E911" s="378">
        <f>3*1.3</f>
        <v>3.9000000000000004</v>
      </c>
      <c r="F911" s="357"/>
      <c r="G911" s="54"/>
      <c r="H911" s="379"/>
      <c r="I911" s="119"/>
      <c r="J911" s="32"/>
      <c r="K911" s="32"/>
      <c r="L911" s="32"/>
    </row>
    <row r="912" spans="1:12" ht="127.5">
      <c r="A912" s="114" t="s">
        <v>2454</v>
      </c>
      <c r="B912" s="375" t="s">
        <v>1729</v>
      </c>
      <c r="C912" s="376" t="s">
        <v>1730</v>
      </c>
      <c r="D912" s="377" t="s">
        <v>13</v>
      </c>
      <c r="E912" s="378">
        <f>2*1.3</f>
        <v>2.6</v>
      </c>
      <c r="F912" s="357"/>
      <c r="G912" s="54"/>
      <c r="H912" s="379"/>
      <c r="I912" s="119"/>
      <c r="J912" s="32"/>
      <c r="K912" s="32"/>
      <c r="L912" s="32"/>
    </row>
    <row r="913" spans="1:12" ht="102">
      <c r="A913" s="114" t="s">
        <v>2455</v>
      </c>
      <c r="B913" s="375" t="s">
        <v>1731</v>
      </c>
      <c r="C913" s="376" t="s">
        <v>1732</v>
      </c>
      <c r="D913" s="377" t="s">
        <v>13</v>
      </c>
      <c r="E913" s="378">
        <f>2*1.3</f>
        <v>2.6</v>
      </c>
      <c r="F913" s="357"/>
      <c r="G913" s="54"/>
      <c r="H913" s="379"/>
      <c r="I913" s="119"/>
      <c r="J913" s="32"/>
      <c r="K913" s="32"/>
      <c r="L913" s="32"/>
    </row>
    <row r="914" spans="1:12" ht="89.25">
      <c r="A914" s="114" t="s">
        <v>2456</v>
      </c>
      <c r="B914" s="375" t="s">
        <v>1733</v>
      </c>
      <c r="C914" s="376" t="s">
        <v>1734</v>
      </c>
      <c r="D914" s="377" t="s">
        <v>13</v>
      </c>
      <c r="E914" s="378">
        <f>2*1.3</f>
        <v>2.6</v>
      </c>
      <c r="F914" s="357"/>
      <c r="G914" s="54"/>
      <c r="H914" s="379"/>
      <c r="I914" s="119"/>
      <c r="J914" s="32"/>
      <c r="K914" s="32"/>
      <c r="L914" s="32"/>
    </row>
    <row r="915" spans="1:12" ht="89.25">
      <c r="A915" s="114" t="s">
        <v>2457</v>
      </c>
      <c r="B915" s="375" t="s">
        <v>1735</v>
      </c>
      <c r="C915" s="376" t="s">
        <v>1736</v>
      </c>
      <c r="D915" s="377" t="s">
        <v>13</v>
      </c>
      <c r="E915" s="378">
        <f>3*1.3</f>
        <v>3.9000000000000004</v>
      </c>
      <c r="F915" s="357"/>
      <c r="G915" s="54"/>
      <c r="H915" s="379"/>
      <c r="I915" s="119"/>
      <c r="J915" s="32"/>
      <c r="K915" s="32"/>
      <c r="L915" s="32"/>
    </row>
    <row r="916" spans="1:12" ht="102">
      <c r="A916" s="114" t="s">
        <v>2458</v>
      </c>
      <c r="B916" s="375" t="s">
        <v>1737</v>
      </c>
      <c r="C916" s="376" t="s">
        <v>1738</v>
      </c>
      <c r="D916" s="377" t="s">
        <v>13</v>
      </c>
      <c r="E916" s="378">
        <f>4*1.3</f>
        <v>5.2</v>
      </c>
      <c r="F916" s="357"/>
      <c r="G916" s="54"/>
      <c r="H916" s="379"/>
      <c r="I916" s="119"/>
      <c r="J916" s="32"/>
      <c r="K916" s="32"/>
      <c r="L916" s="32"/>
    </row>
    <row r="917" spans="1:12" ht="89.25">
      <c r="A917" s="114" t="s">
        <v>2459</v>
      </c>
      <c r="B917" s="375" t="s">
        <v>1739</v>
      </c>
      <c r="C917" s="376" t="s">
        <v>1740</v>
      </c>
      <c r="D917" s="377" t="s">
        <v>13</v>
      </c>
      <c r="E917" s="378">
        <f>1*1.3</f>
        <v>1.3</v>
      </c>
      <c r="F917" s="357"/>
      <c r="G917" s="54"/>
      <c r="H917" s="379"/>
      <c r="I917" s="119"/>
      <c r="J917" s="32"/>
      <c r="K917" s="32"/>
      <c r="L917" s="32"/>
    </row>
    <row r="918" spans="1:12" ht="102">
      <c r="A918" s="114" t="s">
        <v>2460</v>
      </c>
      <c r="B918" s="375" t="s">
        <v>1741</v>
      </c>
      <c r="C918" s="376" t="s">
        <v>1742</v>
      </c>
      <c r="D918" s="377" t="s">
        <v>13</v>
      </c>
      <c r="E918" s="378">
        <f>3*1.3</f>
        <v>3.9000000000000004</v>
      </c>
      <c r="F918" s="357"/>
      <c r="G918" s="54"/>
      <c r="H918" s="379"/>
      <c r="I918" s="119"/>
      <c r="J918" s="32"/>
      <c r="K918" s="32"/>
      <c r="L918" s="32"/>
    </row>
    <row r="919" spans="1:12" ht="114.75">
      <c r="A919" s="114" t="s">
        <v>2461</v>
      </c>
      <c r="B919" s="375" t="s">
        <v>1743</v>
      </c>
      <c r="C919" s="376" t="s">
        <v>1744</v>
      </c>
      <c r="D919" s="377" t="s">
        <v>13</v>
      </c>
      <c r="E919" s="378">
        <f>2*1.3</f>
        <v>2.6</v>
      </c>
      <c r="F919" s="357"/>
      <c r="G919" s="54"/>
      <c r="H919" s="379"/>
      <c r="I919" s="119"/>
      <c r="J919" s="32"/>
      <c r="K919" s="32"/>
      <c r="L919" s="32"/>
    </row>
    <row r="920" spans="1:12" ht="102">
      <c r="A920" s="114" t="s">
        <v>2462</v>
      </c>
      <c r="B920" s="375" t="s">
        <v>1745</v>
      </c>
      <c r="C920" s="376" t="s">
        <v>1746</v>
      </c>
      <c r="D920" s="377" t="s">
        <v>1702</v>
      </c>
      <c r="E920" s="378">
        <f>2*1.3</f>
        <v>2.6</v>
      </c>
      <c r="F920" s="357"/>
      <c r="G920" s="54"/>
      <c r="H920" s="379"/>
      <c r="I920" s="119"/>
      <c r="J920" s="32"/>
      <c r="K920" s="32"/>
      <c r="L920" s="32"/>
    </row>
    <row r="921" spans="1:12" ht="89.25">
      <c r="A921" s="114" t="s">
        <v>2463</v>
      </c>
      <c r="B921" s="375" t="s">
        <v>1747</v>
      </c>
      <c r="C921" s="376" t="s">
        <v>1748</v>
      </c>
      <c r="D921" s="377" t="s">
        <v>1702</v>
      </c>
      <c r="E921" s="378">
        <f>3*1.3</f>
        <v>3.9000000000000004</v>
      </c>
      <c r="F921" s="357"/>
      <c r="G921" s="54"/>
      <c r="H921" s="379"/>
      <c r="I921" s="119"/>
      <c r="J921" s="32"/>
      <c r="K921" s="32"/>
      <c r="L921" s="32"/>
    </row>
    <row r="922" spans="1:12" ht="102">
      <c r="A922" s="114" t="s">
        <v>2464</v>
      </c>
      <c r="B922" s="375" t="s">
        <v>1749</v>
      </c>
      <c r="C922" s="376" t="s">
        <v>1750</v>
      </c>
      <c r="D922" s="377" t="s">
        <v>13</v>
      </c>
      <c r="E922" s="378">
        <f>1*1.3</f>
        <v>1.3</v>
      </c>
      <c r="F922" s="357"/>
      <c r="G922" s="54"/>
      <c r="H922" s="379"/>
      <c r="I922" s="119"/>
      <c r="J922" s="32"/>
      <c r="K922" s="32"/>
      <c r="L922" s="32"/>
    </row>
    <row r="923" spans="1:12" ht="102">
      <c r="A923" s="114" t="s">
        <v>2465</v>
      </c>
      <c r="B923" s="375" t="s">
        <v>1751</v>
      </c>
      <c r="C923" s="376" t="s">
        <v>1752</v>
      </c>
      <c r="D923" s="377" t="s">
        <v>13</v>
      </c>
      <c r="E923" s="378">
        <f>2*1.3</f>
        <v>2.6</v>
      </c>
      <c r="F923" s="357"/>
      <c r="G923" s="54"/>
      <c r="H923" s="379"/>
      <c r="I923" s="119"/>
      <c r="J923" s="32"/>
      <c r="K923" s="32"/>
      <c r="L923" s="32"/>
    </row>
    <row r="924" spans="1:12" ht="102">
      <c r="A924" s="114" t="s">
        <v>2466</v>
      </c>
      <c r="B924" s="375" t="s">
        <v>1753</v>
      </c>
      <c r="C924" s="376" t="s">
        <v>1754</v>
      </c>
      <c r="D924" s="377" t="s">
        <v>13</v>
      </c>
      <c r="E924" s="378">
        <f>4*1.3</f>
        <v>5.2</v>
      </c>
      <c r="F924" s="357"/>
      <c r="G924" s="54"/>
      <c r="H924" s="379"/>
      <c r="I924" s="119"/>
      <c r="J924" s="32"/>
      <c r="K924" s="32"/>
      <c r="L924" s="32"/>
    </row>
    <row r="925" spans="1:12" ht="114.75">
      <c r="A925" s="114" t="s">
        <v>2467</v>
      </c>
      <c r="B925" s="380" t="s">
        <v>1755</v>
      </c>
      <c r="C925" s="376" t="s">
        <v>1756</v>
      </c>
      <c r="D925" s="377" t="s">
        <v>13</v>
      </c>
      <c r="E925" s="378">
        <f>2*1.3</f>
        <v>2.6</v>
      </c>
      <c r="F925" s="357"/>
      <c r="G925" s="54"/>
      <c r="H925" s="379"/>
      <c r="I925" s="119"/>
      <c r="J925" s="32"/>
      <c r="K925" s="32"/>
      <c r="L925" s="32"/>
    </row>
    <row r="926" spans="1:12" ht="114.75">
      <c r="A926" s="114" t="s">
        <v>2468</v>
      </c>
      <c r="B926" s="380" t="s">
        <v>1757</v>
      </c>
      <c r="C926" s="376" t="s">
        <v>1758</v>
      </c>
      <c r="D926" s="377" t="s">
        <v>13</v>
      </c>
      <c r="E926" s="378">
        <f>3*1.3</f>
        <v>3.9000000000000004</v>
      </c>
      <c r="F926" s="357"/>
      <c r="G926" s="54"/>
      <c r="H926" s="379"/>
      <c r="I926" s="119"/>
      <c r="J926" s="32"/>
      <c r="K926" s="32"/>
      <c r="L926" s="32"/>
    </row>
    <row r="927" spans="1:12" ht="102">
      <c r="A927" s="114" t="s">
        <v>2469</v>
      </c>
      <c r="B927" s="380" t="s">
        <v>1759</v>
      </c>
      <c r="C927" s="376" t="s">
        <v>1760</v>
      </c>
      <c r="D927" s="377" t="s">
        <v>13</v>
      </c>
      <c r="E927" s="378">
        <f>1*1.3</f>
        <v>1.3</v>
      </c>
      <c r="F927" s="357"/>
      <c r="G927" s="54"/>
      <c r="H927" s="379"/>
      <c r="I927" s="119"/>
      <c r="J927" s="32"/>
      <c r="K927" s="32"/>
      <c r="L927" s="32"/>
    </row>
    <row r="928" spans="1:12" ht="63.75">
      <c r="A928" s="114" t="s">
        <v>2470</v>
      </c>
      <c r="B928" s="380" t="s">
        <v>1761</v>
      </c>
      <c r="C928" s="376" t="s">
        <v>1762</v>
      </c>
      <c r="D928" s="377" t="s">
        <v>13</v>
      </c>
      <c r="E928" s="378">
        <f>2*1.3</f>
        <v>2.6</v>
      </c>
      <c r="F928" s="357"/>
      <c r="G928" s="54"/>
      <c r="H928" s="379"/>
      <c r="I928" s="119"/>
      <c r="J928" s="32"/>
      <c r="K928" s="32"/>
      <c r="L928" s="32"/>
    </row>
    <row r="929" spans="1:12" ht="76.5">
      <c r="A929" s="114" t="s">
        <v>2471</v>
      </c>
      <c r="B929" s="380" t="s">
        <v>1763</v>
      </c>
      <c r="C929" s="376" t="s">
        <v>1764</v>
      </c>
      <c r="D929" s="377" t="s">
        <v>13</v>
      </c>
      <c r="E929" s="378">
        <f>2*1.3</f>
        <v>2.6</v>
      </c>
      <c r="F929" s="357"/>
      <c r="G929" s="54"/>
      <c r="H929" s="379"/>
      <c r="I929" s="119"/>
      <c r="J929" s="32"/>
      <c r="K929" s="32"/>
      <c r="L929" s="32"/>
    </row>
    <row r="930" spans="1:12" ht="76.5">
      <c r="A930" s="114" t="s">
        <v>2472</v>
      </c>
      <c r="B930" s="380" t="s">
        <v>1765</v>
      </c>
      <c r="C930" s="376" t="s">
        <v>1766</v>
      </c>
      <c r="D930" s="377" t="s">
        <v>13</v>
      </c>
      <c r="E930" s="378">
        <f>1*1.3</f>
        <v>1.3</v>
      </c>
      <c r="F930" s="357"/>
      <c r="G930" s="54"/>
      <c r="H930" s="379"/>
      <c r="I930" s="119"/>
      <c r="J930" s="32"/>
      <c r="K930" s="32"/>
      <c r="L930" s="32"/>
    </row>
    <row r="931" spans="1:12" ht="76.5">
      <c r="A931" s="114" t="s">
        <v>2473</v>
      </c>
      <c r="B931" s="380" t="s">
        <v>1767</v>
      </c>
      <c r="C931" s="376" t="s">
        <v>1768</v>
      </c>
      <c r="D931" s="377" t="s">
        <v>13</v>
      </c>
      <c r="E931" s="378">
        <f>1*1.3</f>
        <v>1.3</v>
      </c>
      <c r="F931" s="357"/>
      <c r="G931" s="54"/>
      <c r="H931" s="379"/>
      <c r="I931" s="119"/>
      <c r="J931" s="32"/>
      <c r="K931" s="32"/>
      <c r="L931" s="32"/>
    </row>
    <row r="932" spans="1:12" ht="76.5">
      <c r="A932" s="114" t="s">
        <v>2474</v>
      </c>
      <c r="B932" s="380" t="s">
        <v>1769</v>
      </c>
      <c r="C932" s="376" t="s">
        <v>1770</v>
      </c>
      <c r="D932" s="377" t="s">
        <v>13</v>
      </c>
      <c r="E932" s="378">
        <f>2*1.3</f>
        <v>2.6</v>
      </c>
      <c r="F932" s="357"/>
      <c r="G932" s="54"/>
      <c r="H932" s="379"/>
      <c r="I932" s="119"/>
      <c r="J932" s="32"/>
      <c r="K932" s="32"/>
      <c r="L932" s="32"/>
    </row>
    <row r="933" spans="1:12" ht="76.5">
      <c r="A933" s="114" t="s">
        <v>2475</v>
      </c>
      <c r="B933" s="380" t="s">
        <v>1771</v>
      </c>
      <c r="C933" s="376" t="s">
        <v>1772</v>
      </c>
      <c r="D933" s="377" t="s">
        <v>13</v>
      </c>
      <c r="E933" s="378">
        <f>2*1.3</f>
        <v>2.6</v>
      </c>
      <c r="F933" s="357"/>
      <c r="G933" s="54"/>
      <c r="H933" s="379"/>
      <c r="I933" s="119"/>
      <c r="J933" s="32"/>
      <c r="K933" s="32"/>
      <c r="L933" s="32"/>
    </row>
    <row r="934" spans="1:12" ht="102">
      <c r="A934" s="114" t="s">
        <v>2476</v>
      </c>
      <c r="B934" s="380" t="s">
        <v>1773</v>
      </c>
      <c r="C934" s="376" t="s">
        <v>1774</v>
      </c>
      <c r="D934" s="377" t="s">
        <v>13</v>
      </c>
      <c r="E934" s="378">
        <f>2*1.3</f>
        <v>2.6</v>
      </c>
      <c r="F934" s="357"/>
      <c r="G934" s="54"/>
      <c r="H934" s="379"/>
      <c r="I934" s="119"/>
      <c r="J934" s="32"/>
      <c r="K934" s="32"/>
      <c r="L934" s="32"/>
    </row>
    <row r="935" spans="1:12" ht="89.25">
      <c r="A935" s="114" t="s">
        <v>2477</v>
      </c>
      <c r="B935" s="380" t="s">
        <v>1775</v>
      </c>
      <c r="C935" s="376" t="s">
        <v>1776</v>
      </c>
      <c r="D935" s="377" t="s">
        <v>13</v>
      </c>
      <c r="E935" s="378">
        <f>4*1.3</f>
        <v>5.2</v>
      </c>
      <c r="F935" s="357"/>
      <c r="G935" s="54"/>
      <c r="H935" s="379"/>
      <c r="I935" s="119"/>
      <c r="J935" s="32"/>
      <c r="K935" s="32"/>
      <c r="L935" s="32"/>
    </row>
    <row r="936" spans="1:12" ht="89.25">
      <c r="A936" s="114" t="s">
        <v>2478</v>
      </c>
      <c r="B936" s="380" t="s">
        <v>1777</v>
      </c>
      <c r="C936" s="376" t="s">
        <v>1778</v>
      </c>
      <c r="D936" s="377" t="s">
        <v>13</v>
      </c>
      <c r="E936" s="378">
        <f>4*1.3</f>
        <v>5.2</v>
      </c>
      <c r="F936" s="357"/>
      <c r="G936" s="54"/>
      <c r="H936" s="379"/>
      <c r="I936" s="119"/>
      <c r="J936" s="32"/>
      <c r="K936" s="32"/>
      <c r="L936" s="32"/>
    </row>
    <row r="937" spans="1:12" ht="89.25">
      <c r="A937" s="114" t="s">
        <v>2479</v>
      </c>
      <c r="B937" s="380" t="s">
        <v>1779</v>
      </c>
      <c r="C937" s="376" t="s">
        <v>1780</v>
      </c>
      <c r="D937" s="377" t="s">
        <v>13</v>
      </c>
      <c r="E937" s="378">
        <f>2*1.3</f>
        <v>2.6</v>
      </c>
      <c r="F937" s="357"/>
      <c r="G937" s="54"/>
      <c r="H937" s="379"/>
      <c r="I937" s="119"/>
      <c r="J937" s="32"/>
      <c r="K937" s="32"/>
      <c r="L937" s="32"/>
    </row>
    <row r="938" spans="1:12" ht="89.25">
      <c r="A938" s="114" t="s">
        <v>2480</v>
      </c>
      <c r="B938" s="380" t="s">
        <v>1781</v>
      </c>
      <c r="C938" s="376" t="s">
        <v>1782</v>
      </c>
      <c r="D938" s="377" t="s">
        <v>13</v>
      </c>
      <c r="E938" s="378">
        <f>4*1.3</f>
        <v>5.2</v>
      </c>
      <c r="F938" s="357"/>
      <c r="G938" s="54"/>
      <c r="H938" s="379"/>
      <c r="I938" s="119"/>
      <c r="J938" s="32"/>
      <c r="K938" s="32"/>
      <c r="L938" s="32"/>
    </row>
    <row r="939" spans="1:12" ht="89.25">
      <c r="A939" s="114" t="s">
        <v>2481</v>
      </c>
      <c r="B939" s="380" t="s">
        <v>1783</v>
      </c>
      <c r="C939" s="376" t="s">
        <v>1784</v>
      </c>
      <c r="D939" s="377" t="s">
        <v>13</v>
      </c>
      <c r="E939" s="378">
        <f>3*1.3</f>
        <v>3.9000000000000004</v>
      </c>
      <c r="F939" s="357"/>
      <c r="G939" s="54"/>
      <c r="H939" s="379"/>
      <c r="I939" s="119"/>
      <c r="J939" s="32"/>
      <c r="K939" s="32"/>
      <c r="L939" s="32"/>
    </row>
    <row r="940" spans="1:12" ht="89.25">
      <c r="A940" s="114" t="s">
        <v>2482</v>
      </c>
      <c r="B940" s="380" t="s">
        <v>1785</v>
      </c>
      <c r="C940" s="376" t="s">
        <v>1786</v>
      </c>
      <c r="D940" s="377" t="s">
        <v>13</v>
      </c>
      <c r="E940" s="378">
        <f>3*1.3</f>
        <v>3.9000000000000004</v>
      </c>
      <c r="F940" s="357"/>
      <c r="G940" s="54"/>
      <c r="H940" s="379"/>
      <c r="I940" s="119"/>
      <c r="J940" s="32"/>
      <c r="K940" s="32"/>
      <c r="L940" s="32"/>
    </row>
    <row r="941" spans="1:12" ht="89.25">
      <c r="A941" s="114" t="s">
        <v>2483</v>
      </c>
      <c r="B941" s="380" t="s">
        <v>1787</v>
      </c>
      <c r="C941" s="376" t="s">
        <v>1788</v>
      </c>
      <c r="D941" s="377" t="s">
        <v>13</v>
      </c>
      <c r="E941" s="378">
        <f>2*1.3</f>
        <v>2.6</v>
      </c>
      <c r="F941" s="357"/>
      <c r="G941" s="54"/>
      <c r="H941" s="379"/>
      <c r="I941" s="119"/>
      <c r="J941" s="32"/>
      <c r="K941" s="32"/>
      <c r="L941" s="32"/>
    </row>
    <row r="942" spans="1:12" ht="89.25">
      <c r="A942" s="114" t="s">
        <v>2484</v>
      </c>
      <c r="B942" s="380" t="s">
        <v>1789</v>
      </c>
      <c r="C942" s="376" t="s">
        <v>1790</v>
      </c>
      <c r="D942" s="377" t="s">
        <v>13</v>
      </c>
      <c r="E942" s="378">
        <f>4*1.3</f>
        <v>5.2</v>
      </c>
      <c r="F942" s="357"/>
      <c r="G942" s="54"/>
      <c r="H942" s="379"/>
      <c r="I942" s="119"/>
      <c r="J942" s="32"/>
      <c r="K942" s="32"/>
      <c r="L942" s="32"/>
    </row>
    <row r="943" spans="1:12" ht="89.25">
      <c r="A943" s="114" t="s">
        <v>2485</v>
      </c>
      <c r="B943" s="380" t="s">
        <v>1791</v>
      </c>
      <c r="C943" s="376" t="s">
        <v>1792</v>
      </c>
      <c r="D943" s="377" t="s">
        <v>13</v>
      </c>
      <c r="E943" s="378">
        <f>5*1.3</f>
        <v>6.5</v>
      </c>
      <c r="F943" s="357"/>
      <c r="G943" s="54"/>
      <c r="H943" s="379"/>
      <c r="I943" s="119"/>
      <c r="J943" s="32"/>
      <c r="K943" s="32"/>
      <c r="L943" s="32"/>
    </row>
    <row r="944" spans="1:12" ht="89.25">
      <c r="A944" s="114" t="s">
        <v>2486</v>
      </c>
      <c r="B944" s="380" t="s">
        <v>1793</v>
      </c>
      <c r="C944" s="376" t="s">
        <v>1794</v>
      </c>
      <c r="D944" s="377" t="s">
        <v>13</v>
      </c>
      <c r="E944" s="378">
        <f>5*1.3</f>
        <v>6.5</v>
      </c>
      <c r="F944" s="357"/>
      <c r="G944" s="54"/>
      <c r="H944" s="379"/>
      <c r="I944" s="119"/>
      <c r="J944" s="32"/>
      <c r="K944" s="32"/>
      <c r="L944" s="32"/>
    </row>
    <row r="945" spans="1:12" ht="89.25">
      <c r="A945" s="114" t="s">
        <v>2487</v>
      </c>
      <c r="B945" s="380" t="s">
        <v>1795</v>
      </c>
      <c r="C945" s="376" t="s">
        <v>1796</v>
      </c>
      <c r="D945" s="377" t="s">
        <v>13</v>
      </c>
      <c r="E945" s="378">
        <f>5*1.3</f>
        <v>6.5</v>
      </c>
      <c r="F945" s="357"/>
      <c r="G945" s="54"/>
      <c r="H945" s="379"/>
      <c r="I945" s="119"/>
      <c r="J945" s="32"/>
      <c r="K945" s="32"/>
      <c r="L945" s="32"/>
    </row>
    <row r="946" spans="1:12" ht="102">
      <c r="A946" s="114" t="s">
        <v>2488</v>
      </c>
      <c r="B946" s="380" t="s">
        <v>1797</v>
      </c>
      <c r="C946" s="376" t="s">
        <v>1798</v>
      </c>
      <c r="D946" s="377" t="s">
        <v>13</v>
      </c>
      <c r="E946" s="378">
        <f>3*1.3</f>
        <v>3.9000000000000004</v>
      </c>
      <c r="F946" s="357"/>
      <c r="G946" s="54"/>
      <c r="H946" s="379"/>
      <c r="I946" s="119"/>
      <c r="J946" s="32"/>
      <c r="K946" s="32"/>
      <c r="L946" s="32"/>
    </row>
    <row r="947" spans="1:12" ht="114.75">
      <c r="A947" s="114" t="s">
        <v>2489</v>
      </c>
      <c r="B947" s="380" t="s">
        <v>1799</v>
      </c>
      <c r="C947" s="376" t="s">
        <v>1800</v>
      </c>
      <c r="D947" s="377" t="s">
        <v>13</v>
      </c>
      <c r="E947" s="378">
        <f>3*1.3</f>
        <v>3.9000000000000004</v>
      </c>
      <c r="F947" s="357"/>
      <c r="G947" s="54"/>
      <c r="H947" s="379"/>
      <c r="I947" s="119"/>
      <c r="J947" s="32"/>
      <c r="K947" s="32"/>
      <c r="L947" s="32"/>
    </row>
    <row r="948" spans="1:12" ht="102">
      <c r="A948" s="114" t="s">
        <v>2490</v>
      </c>
      <c r="B948" s="380" t="s">
        <v>1801</v>
      </c>
      <c r="C948" s="376" t="s">
        <v>1802</v>
      </c>
      <c r="D948" s="377" t="s">
        <v>13</v>
      </c>
      <c r="E948" s="378">
        <f>1*1.3</f>
        <v>1.3</v>
      </c>
      <c r="F948" s="357"/>
      <c r="G948" s="54"/>
      <c r="H948" s="379"/>
      <c r="I948" s="119"/>
      <c r="J948" s="32"/>
      <c r="K948" s="32"/>
      <c r="L948" s="32"/>
    </row>
    <row r="949" spans="1:12" ht="114.75">
      <c r="A949" s="114" t="s">
        <v>2491</v>
      </c>
      <c r="B949" s="380" t="s">
        <v>1803</v>
      </c>
      <c r="C949" s="376" t="s">
        <v>1804</v>
      </c>
      <c r="D949" s="377" t="s">
        <v>13</v>
      </c>
      <c r="E949" s="378">
        <f>3*1.3</f>
        <v>3.9000000000000004</v>
      </c>
      <c r="F949" s="357"/>
      <c r="G949" s="54"/>
      <c r="H949" s="379"/>
      <c r="I949" s="119"/>
      <c r="J949" s="32"/>
      <c r="K949" s="32"/>
      <c r="L949" s="32"/>
    </row>
    <row r="950" spans="1:12" ht="114.75">
      <c r="A950" s="114" t="s">
        <v>2492</v>
      </c>
      <c r="B950" s="380" t="s">
        <v>1805</v>
      </c>
      <c r="C950" s="376" t="s">
        <v>1806</v>
      </c>
      <c r="D950" s="377" t="s">
        <v>13</v>
      </c>
      <c r="E950" s="378">
        <f>4*1.3</f>
        <v>5.2</v>
      </c>
      <c r="F950" s="357"/>
      <c r="G950" s="54"/>
      <c r="H950" s="379"/>
      <c r="I950" s="119"/>
      <c r="J950" s="32"/>
      <c r="K950" s="32"/>
      <c r="L950" s="32"/>
    </row>
    <row r="951" spans="1:12" ht="63.75">
      <c r="A951" s="114" t="s">
        <v>2493</v>
      </c>
      <c r="B951" s="380" t="s">
        <v>1807</v>
      </c>
      <c r="C951" s="376" t="s">
        <v>1808</v>
      </c>
      <c r="D951" s="377" t="s">
        <v>13</v>
      </c>
      <c r="E951" s="378">
        <f>3*1.3</f>
        <v>3.9000000000000004</v>
      </c>
      <c r="F951" s="357"/>
      <c r="G951" s="54"/>
      <c r="H951" s="379"/>
      <c r="I951" s="119"/>
      <c r="J951" s="32"/>
      <c r="K951" s="32"/>
      <c r="L951" s="32"/>
    </row>
    <row r="952" spans="1:12" ht="89.25">
      <c r="A952" s="114" t="s">
        <v>2494</v>
      </c>
      <c r="B952" s="380" t="s">
        <v>1809</v>
      </c>
      <c r="C952" s="376" t="s">
        <v>1810</v>
      </c>
      <c r="D952" s="377" t="s">
        <v>13</v>
      </c>
      <c r="E952" s="378">
        <f>5*1.3</f>
        <v>6.5</v>
      </c>
      <c r="F952" s="357"/>
      <c r="G952" s="54"/>
      <c r="H952" s="379"/>
      <c r="I952" s="119"/>
      <c r="J952" s="32"/>
      <c r="K952" s="32"/>
      <c r="L952" s="32"/>
    </row>
    <row r="953" spans="1:12" ht="89.25">
      <c r="A953" s="114" t="s">
        <v>2495</v>
      </c>
      <c r="B953" s="380" t="s">
        <v>1811</v>
      </c>
      <c r="C953" s="376" t="s">
        <v>1812</v>
      </c>
      <c r="D953" s="377" t="s">
        <v>13</v>
      </c>
      <c r="E953" s="378">
        <f>5*1.3</f>
        <v>6.5</v>
      </c>
      <c r="F953" s="357"/>
      <c r="G953" s="54"/>
      <c r="H953" s="379"/>
      <c r="I953" s="119"/>
      <c r="J953" s="32"/>
      <c r="K953" s="32"/>
      <c r="L953" s="32"/>
    </row>
    <row r="954" spans="1:12" ht="89.25">
      <c r="A954" s="114" t="s">
        <v>2496</v>
      </c>
      <c r="B954" s="380" t="s">
        <v>1813</v>
      </c>
      <c r="C954" s="376" t="s">
        <v>1814</v>
      </c>
      <c r="D954" s="377" t="s">
        <v>13</v>
      </c>
      <c r="E954" s="378">
        <f>5*1.3</f>
        <v>6.5</v>
      </c>
      <c r="F954" s="357"/>
      <c r="G954" s="54"/>
      <c r="H954" s="379"/>
      <c r="I954" s="119"/>
      <c r="J954" s="32"/>
      <c r="K954" s="32"/>
      <c r="L954" s="32"/>
    </row>
    <row r="955" spans="1:12" ht="89.25">
      <c r="A955" s="114" t="s">
        <v>2497</v>
      </c>
      <c r="B955" s="380" t="s">
        <v>1815</v>
      </c>
      <c r="C955" s="376" t="s">
        <v>1816</v>
      </c>
      <c r="D955" s="377" t="s">
        <v>13</v>
      </c>
      <c r="E955" s="378">
        <f>5*1.3</f>
        <v>6.5</v>
      </c>
      <c r="F955" s="357"/>
      <c r="G955" s="54"/>
      <c r="H955" s="379"/>
      <c r="I955" s="119"/>
      <c r="J955" s="32"/>
      <c r="K955" s="32"/>
      <c r="L955" s="32"/>
    </row>
    <row r="956" spans="1:12" ht="89.25">
      <c r="A956" s="114" t="s">
        <v>2498</v>
      </c>
      <c r="B956" s="380" t="s">
        <v>1817</v>
      </c>
      <c r="C956" s="376" t="s">
        <v>1818</v>
      </c>
      <c r="D956" s="377" t="s">
        <v>13</v>
      </c>
      <c r="E956" s="378">
        <f>5*1.3</f>
        <v>6.5</v>
      </c>
      <c r="F956" s="357"/>
      <c r="G956" s="54"/>
      <c r="H956" s="379"/>
      <c r="I956" s="119"/>
      <c r="J956" s="32"/>
      <c r="K956" s="32"/>
      <c r="L956" s="32"/>
    </row>
    <row r="957" spans="1:12" ht="25.5">
      <c r="A957" s="114" t="s">
        <v>2499</v>
      </c>
      <c r="B957" s="380" t="s">
        <v>1819</v>
      </c>
      <c r="C957" s="376" t="s">
        <v>1820</v>
      </c>
      <c r="D957" s="377" t="s">
        <v>13</v>
      </c>
      <c r="E957" s="378">
        <f>30*1.3</f>
        <v>39</v>
      </c>
      <c r="F957" s="357"/>
      <c r="G957" s="54"/>
      <c r="H957" s="379"/>
      <c r="I957" s="119"/>
      <c r="J957" s="32"/>
      <c r="K957" s="32"/>
      <c r="L957" s="32"/>
    </row>
    <row r="958" spans="1:12" ht="25.5">
      <c r="A958" s="114" t="s">
        <v>2500</v>
      </c>
      <c r="B958" s="380" t="s">
        <v>1821</v>
      </c>
      <c r="C958" s="376" t="s">
        <v>1822</v>
      </c>
      <c r="D958" s="377" t="s">
        <v>13</v>
      </c>
      <c r="E958" s="378">
        <f>30*1.3</f>
        <v>39</v>
      </c>
      <c r="F958" s="357"/>
      <c r="G958" s="54"/>
      <c r="H958" s="379"/>
      <c r="I958" s="119"/>
      <c r="J958" s="32"/>
      <c r="K958" s="32"/>
      <c r="L958" s="32"/>
    </row>
    <row r="959" spans="1:12" ht="51">
      <c r="A959" s="114" t="s">
        <v>2501</v>
      </c>
      <c r="B959" s="375" t="s">
        <v>1821</v>
      </c>
      <c r="C959" s="376" t="s">
        <v>1823</v>
      </c>
      <c r="D959" s="377" t="s">
        <v>13</v>
      </c>
      <c r="E959" s="378">
        <f>15*1.3</f>
        <v>19.5</v>
      </c>
      <c r="F959" s="357"/>
      <c r="G959" s="54"/>
      <c r="H959" s="379"/>
      <c r="I959" s="119"/>
      <c r="J959" s="32"/>
      <c r="K959" s="32"/>
      <c r="L959" s="32"/>
    </row>
    <row r="960" spans="1:12" ht="38.25">
      <c r="A960" s="114" t="s">
        <v>2502</v>
      </c>
      <c r="B960" s="375" t="s">
        <v>1824</v>
      </c>
      <c r="C960" s="376" t="s">
        <v>1825</v>
      </c>
      <c r="D960" s="377" t="s">
        <v>13</v>
      </c>
      <c r="E960" s="378">
        <f>7*1.3</f>
        <v>9.1</v>
      </c>
      <c r="F960" s="357"/>
      <c r="G960" s="54"/>
      <c r="H960" s="379"/>
      <c r="I960" s="119"/>
      <c r="J960" s="32"/>
      <c r="K960" s="32"/>
      <c r="L960" s="32"/>
    </row>
    <row r="961" spans="1:12" ht="38.25">
      <c r="A961" s="114" t="s">
        <v>2503</v>
      </c>
      <c r="B961" s="375" t="s">
        <v>1827</v>
      </c>
      <c r="C961" s="376" t="s">
        <v>1828</v>
      </c>
      <c r="D961" s="377" t="s">
        <v>13</v>
      </c>
      <c r="E961" s="378">
        <f>30*1.3</f>
        <v>39</v>
      </c>
      <c r="F961" s="357"/>
      <c r="G961" s="54"/>
      <c r="H961" s="379"/>
      <c r="I961" s="119"/>
      <c r="J961" s="32"/>
      <c r="K961" s="32"/>
      <c r="L961" s="32"/>
    </row>
    <row r="962" spans="1:12" ht="63.75">
      <c r="A962" s="114" t="s">
        <v>2504</v>
      </c>
      <c r="B962" s="375" t="s">
        <v>1829</v>
      </c>
      <c r="C962" s="376" t="s">
        <v>1830</v>
      </c>
      <c r="D962" s="377" t="s">
        <v>13</v>
      </c>
      <c r="E962" s="378">
        <f>20*1.3</f>
        <v>26</v>
      </c>
      <c r="F962" s="357"/>
      <c r="G962" s="54"/>
      <c r="H962" s="379"/>
      <c r="I962" s="119"/>
      <c r="J962" s="32"/>
      <c r="K962" s="32"/>
      <c r="L962" s="32"/>
    </row>
    <row r="963" spans="1:12" ht="114.75">
      <c r="A963" s="114" t="s">
        <v>2505</v>
      </c>
      <c r="B963" s="375" t="s">
        <v>1831</v>
      </c>
      <c r="C963" s="376" t="s">
        <v>1832</v>
      </c>
      <c r="D963" s="377" t="s">
        <v>13</v>
      </c>
      <c r="E963" s="378">
        <f>12*1.3</f>
        <v>15.600000000000001</v>
      </c>
      <c r="F963" s="357"/>
      <c r="G963" s="54"/>
      <c r="H963" s="379"/>
      <c r="I963" s="119"/>
      <c r="J963" s="32"/>
      <c r="K963" s="32"/>
      <c r="L963" s="32"/>
    </row>
    <row r="964" spans="1:12" ht="38.25">
      <c r="A964" s="114" t="s">
        <v>2506</v>
      </c>
      <c r="B964" s="375" t="s">
        <v>1833</v>
      </c>
      <c r="C964" s="376" t="s">
        <v>1834</v>
      </c>
      <c r="D964" s="377" t="s">
        <v>13</v>
      </c>
      <c r="E964" s="378">
        <f>18*1.3</f>
        <v>23.400000000000002</v>
      </c>
      <c r="F964" s="357"/>
      <c r="G964" s="54"/>
      <c r="H964" s="379"/>
      <c r="I964" s="119"/>
      <c r="J964" s="32"/>
      <c r="K964" s="32"/>
      <c r="L964" s="32"/>
    </row>
    <row r="965" spans="1:12" ht="51">
      <c r="A965" s="114" t="s">
        <v>2507</v>
      </c>
      <c r="B965" s="220" t="s">
        <v>1835</v>
      </c>
      <c r="C965" s="218" t="s">
        <v>1836</v>
      </c>
      <c r="D965" s="219" t="s">
        <v>13</v>
      </c>
      <c r="E965" s="374">
        <f>27*1.3</f>
        <v>35.1</v>
      </c>
      <c r="F965" s="51"/>
      <c r="G965" s="32"/>
      <c r="H965" s="294"/>
      <c r="I965" s="119"/>
      <c r="J965" s="32"/>
      <c r="K965" s="32"/>
      <c r="L965" s="32"/>
    </row>
    <row r="966" spans="1:12" ht="51">
      <c r="A966" s="114" t="s">
        <v>2508</v>
      </c>
      <c r="B966" s="220" t="s">
        <v>1837</v>
      </c>
      <c r="C966" s="218" t="s">
        <v>1838</v>
      </c>
      <c r="D966" s="219" t="s">
        <v>13</v>
      </c>
      <c r="E966" s="374">
        <f>6*1.3</f>
        <v>7.8000000000000007</v>
      </c>
      <c r="F966" s="51"/>
      <c r="G966" s="32"/>
      <c r="H966" s="294"/>
      <c r="I966" s="119"/>
      <c r="J966" s="32"/>
      <c r="K966" s="32"/>
      <c r="L966" s="32"/>
    </row>
    <row r="967" spans="1:12" ht="25.5">
      <c r="A967" s="114" t="s">
        <v>2509</v>
      </c>
      <c r="B967" s="220" t="s">
        <v>1839</v>
      </c>
      <c r="C967" s="218" t="s">
        <v>1840</v>
      </c>
      <c r="D967" s="219" t="s">
        <v>13</v>
      </c>
      <c r="E967" s="374">
        <f>40*1.3</f>
        <v>52</v>
      </c>
      <c r="F967" s="51"/>
      <c r="G967" s="32"/>
      <c r="H967" s="294"/>
      <c r="I967" s="119"/>
      <c r="J967" s="32"/>
      <c r="K967" s="32"/>
      <c r="L967" s="32"/>
    </row>
    <row r="968" spans="1:12" ht="13.5">
      <c r="A968" s="115"/>
      <c r="B968" s="136"/>
      <c r="C968" s="409"/>
      <c r="D968" s="120"/>
      <c r="E968" s="229"/>
      <c r="F968" s="81"/>
      <c r="G968" s="107"/>
      <c r="H968" s="307"/>
      <c r="I968" s="120"/>
      <c r="J968" s="262" t="s">
        <v>1620</v>
      </c>
      <c r="K968" s="60"/>
      <c r="L968" s="78"/>
    </row>
    <row r="969" spans="1:12" ht="15">
      <c r="A969" s="250" t="s">
        <v>1849</v>
      </c>
      <c r="B969" s="264" t="s">
        <v>1841</v>
      </c>
      <c r="C969" s="265"/>
      <c r="D969" s="266"/>
      <c r="E969" s="392"/>
      <c r="F969" s="210"/>
      <c r="G969" s="211"/>
      <c r="H969" s="295"/>
      <c r="I969" s="252"/>
      <c r="J969" s="211"/>
      <c r="K969" s="211"/>
      <c r="L969" s="211"/>
    </row>
    <row r="970" spans="1:12" ht="51">
      <c r="A970" s="114" t="s">
        <v>2510</v>
      </c>
      <c r="B970" s="217" t="s">
        <v>1842</v>
      </c>
      <c r="C970" s="218" t="s">
        <v>1843</v>
      </c>
      <c r="D970" s="219" t="s">
        <v>1844</v>
      </c>
      <c r="E970" s="374">
        <f>3*1.3</f>
        <v>3.9000000000000004</v>
      </c>
      <c r="F970" s="51"/>
      <c r="G970" s="32"/>
      <c r="H970" s="294"/>
      <c r="I970" s="119"/>
      <c r="J970" s="32"/>
      <c r="K970" s="32"/>
      <c r="L970" s="32"/>
    </row>
    <row r="971" spans="1:12" ht="102">
      <c r="A971" s="114" t="s">
        <v>2511</v>
      </c>
      <c r="B971" s="217" t="s">
        <v>1845</v>
      </c>
      <c r="C971" s="218" t="s">
        <v>1846</v>
      </c>
      <c r="D971" s="219" t="s">
        <v>1844</v>
      </c>
      <c r="E971" s="374">
        <f>3*1.3</f>
        <v>3.9000000000000004</v>
      </c>
      <c r="F971" s="51"/>
      <c r="G971" s="32"/>
      <c r="H971" s="294"/>
      <c r="I971" s="119"/>
      <c r="J971" s="32"/>
      <c r="K971" s="32"/>
      <c r="L971" s="32"/>
    </row>
    <row r="972" spans="1:12" ht="76.5">
      <c r="A972" s="114" t="s">
        <v>2512</v>
      </c>
      <c r="B972" s="217" t="s">
        <v>1847</v>
      </c>
      <c r="C972" s="218" t="s">
        <v>1848</v>
      </c>
      <c r="D972" s="219" t="s">
        <v>1844</v>
      </c>
      <c r="E972" s="393">
        <f>4*1.3</f>
        <v>5.2</v>
      </c>
      <c r="F972" s="51"/>
      <c r="G972" s="32"/>
      <c r="H972" s="296"/>
      <c r="I972" s="119"/>
      <c r="J972" s="32"/>
      <c r="K972" s="32"/>
      <c r="L972" s="32"/>
    </row>
    <row r="973" spans="1:12" ht="13.5">
      <c r="A973" s="115"/>
      <c r="B973" s="136"/>
      <c r="C973" s="409"/>
      <c r="D973" s="120"/>
      <c r="E973" s="229"/>
      <c r="F973" s="81"/>
      <c r="G973" s="107"/>
      <c r="H973" s="307"/>
      <c r="I973" s="120"/>
      <c r="J973" s="262" t="s">
        <v>1850</v>
      </c>
      <c r="K973" s="60"/>
      <c r="L973" s="78"/>
    </row>
    <row r="976" spans="1:12" ht="45" customHeight="1" thickBot="1">
      <c r="A976" s="361"/>
      <c r="B976" s="363"/>
      <c r="C976" s="460"/>
      <c r="D976" s="395"/>
      <c r="E976" s="395"/>
      <c r="F976" s="354"/>
      <c r="G976" s="11"/>
      <c r="H976" s="323"/>
      <c r="I976" s="356"/>
      <c r="J976" s="355"/>
      <c r="K976" s="11"/>
      <c r="L976" s="11"/>
    </row>
    <row r="977" spans="1:11" ht="15" customHeight="1">
      <c r="A977" s="160"/>
      <c r="B977" s="159"/>
      <c r="C977" s="461" t="s">
        <v>1366</v>
      </c>
      <c r="D977" s="153">
        <v>23416</v>
      </c>
      <c r="E977" s="245"/>
      <c r="F977" s="152"/>
    </row>
    <row r="978" spans="1:11" ht="15" customHeight="1">
      <c r="A978" s="160"/>
      <c r="B978" s="157"/>
      <c r="C978" s="462"/>
      <c r="D978" s="166"/>
      <c r="E978" s="246"/>
      <c r="F978" s="152"/>
    </row>
    <row r="979" spans="1:11" ht="15" customHeight="1">
      <c r="B979"/>
      <c r="C979" s="463"/>
      <c r="D979" s="396"/>
      <c r="E979" s="386"/>
      <c r="F979"/>
    </row>
    <row r="980" spans="1:11" ht="42" customHeight="1">
      <c r="B980" s="468" t="s">
        <v>1367</v>
      </c>
      <c r="C980" s="468"/>
      <c r="D980" s="468"/>
      <c r="E980" s="468"/>
      <c r="F980" s="468"/>
      <c r="G980" s="468"/>
      <c r="H980" s="468"/>
      <c r="I980" s="468"/>
      <c r="J980" s="468"/>
      <c r="K980" s="468"/>
    </row>
    <row r="981" spans="1:11" ht="15" customHeight="1">
      <c r="B981"/>
      <c r="C981" s="464"/>
      <c r="D981" s="396"/>
      <c r="E981" s="386"/>
      <c r="F981"/>
      <c r="I981" s="155" t="s">
        <v>1368</v>
      </c>
      <c r="J981" s="154"/>
    </row>
    <row r="982" spans="1:11" ht="15" customHeight="1">
      <c r="C982" s="465"/>
      <c r="D982" s="155"/>
      <c r="E982" s="247"/>
      <c r="F982"/>
    </row>
    <row r="983" spans="1:11" ht="15" customHeight="1">
      <c r="C983" s="465"/>
      <c r="D983" s="155"/>
      <c r="E983" s="248"/>
      <c r="F983"/>
      <c r="I983" s="155" t="s">
        <v>1369</v>
      </c>
      <c r="J983" s="154"/>
    </row>
    <row r="984" spans="1:11" ht="15" customHeight="1">
      <c r="C984" s="464"/>
      <c r="D984" s="156"/>
      <c r="E984" s="249"/>
      <c r="F984"/>
      <c r="I984" s="156" t="s">
        <v>1370</v>
      </c>
      <c r="J984" s="158"/>
    </row>
  </sheetData>
  <mergeCells count="9">
    <mergeCell ref="B980:K980"/>
    <mergeCell ref="B8:I8"/>
    <mergeCell ref="B9:I9"/>
    <mergeCell ref="B762:E762"/>
    <mergeCell ref="A2:M2"/>
    <mergeCell ref="A4:M4"/>
    <mergeCell ref="A628:L628"/>
    <mergeCell ref="A629:L629"/>
    <mergeCell ref="A642:L642"/>
  </mergeCells>
  <pageMargins left="0.68" right="0.16" top="0.21" bottom="0.24" header="0.13" footer="0.16"/>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Saturs</vt:lpstr>
      <vt:lpstr>B daļa</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2017-05-12T12:37:31Z</dcterms:modified>
</cp:coreProperties>
</file>