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filterPrivacy="1"/>
  <xr:revisionPtr revIDLastSave="0" documentId="10_ncr:8100000_{CFED4130-6196-4D96-81A7-458AA15AB13A}" xr6:coauthVersionLast="32" xr6:coauthVersionMax="32" xr10:uidLastSave="{00000000-0000-0000-0000-000000000000}"/>
  <bookViews>
    <workbookView xWindow="0" yWindow="0" windowWidth="22260" windowHeight="12645" xr2:uid="{00000000-000D-0000-FFFF-FFFF00000000}"/>
  </bookViews>
  <sheets>
    <sheet name="teritorijas labiekārtošana 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62" i="1"/>
  <c r="H63" i="1"/>
  <c r="H64" i="1"/>
  <c r="H65" i="1"/>
  <c r="H66" i="1"/>
  <c r="H67" i="1"/>
  <c r="H68" i="1"/>
  <c r="H69" i="1"/>
  <c r="H60" i="1"/>
  <c r="L49" i="1" l="1"/>
  <c r="M49" i="1"/>
  <c r="N49" i="1"/>
  <c r="O49" i="1"/>
  <c r="A61" i="1"/>
  <c r="A62" i="1" s="1"/>
  <c r="A63" i="1" s="1"/>
  <c r="A64" i="1" s="1"/>
  <c r="A65" i="1" s="1"/>
  <c r="A66" i="1" s="1"/>
  <c r="A67" i="1" s="1"/>
  <c r="A68" i="1" s="1"/>
  <c r="A69" i="1" s="1"/>
  <c r="K69" i="1"/>
  <c r="K66" i="1"/>
  <c r="K65" i="1"/>
  <c r="E64" i="1"/>
  <c r="L64" i="1" s="1"/>
  <c r="E60" i="1"/>
  <c r="L60" i="1" s="1"/>
  <c r="H23" i="1"/>
  <c r="K23" i="1" s="1"/>
  <c r="O60" i="1"/>
  <c r="L61" i="1"/>
  <c r="M61" i="1"/>
  <c r="N61" i="1"/>
  <c r="O61" i="1"/>
  <c r="L65" i="1"/>
  <c r="M65" i="1"/>
  <c r="N65" i="1"/>
  <c r="O65" i="1"/>
  <c r="L66" i="1"/>
  <c r="N66" i="1"/>
  <c r="O66" i="1"/>
  <c r="L67" i="1"/>
  <c r="M67" i="1"/>
  <c r="N67" i="1"/>
  <c r="O67" i="1"/>
  <c r="L68" i="1"/>
  <c r="M68" i="1"/>
  <c r="N68" i="1"/>
  <c r="O68" i="1"/>
  <c r="L69" i="1"/>
  <c r="N69" i="1"/>
  <c r="O69" i="1"/>
  <c r="H53" i="1"/>
  <c r="L23" i="1"/>
  <c r="N23" i="1"/>
  <c r="O23" i="1"/>
  <c r="H22" i="1"/>
  <c r="K22" i="1" s="1"/>
  <c r="M60" i="1" l="1"/>
  <c r="M69" i="1"/>
  <c r="N60" i="1"/>
  <c r="M64" i="1"/>
  <c r="P49" i="1"/>
  <c r="M66" i="1"/>
  <c r="P66" i="1" s="1"/>
  <c r="O64" i="1"/>
  <c r="N64" i="1"/>
  <c r="M23" i="1"/>
  <c r="P23" i="1" s="1"/>
  <c r="P69" i="1"/>
  <c r="P65" i="1"/>
  <c r="P61" i="1"/>
  <c r="P67" i="1"/>
  <c r="P60" i="1"/>
  <c r="P68" i="1"/>
  <c r="P64" i="1" l="1"/>
  <c r="E54" i="1" l="1"/>
  <c r="E53" i="1"/>
  <c r="E51" i="1"/>
  <c r="E44" i="1"/>
  <c r="E41" i="1"/>
  <c r="E36" i="1"/>
  <c r="E33" i="1"/>
  <c r="E28" i="1"/>
  <c r="E27" i="1"/>
  <c r="E26" i="1"/>
  <c r="E24" i="1" l="1"/>
  <c r="E22" i="1"/>
  <c r="E21" i="1"/>
  <c r="L22" i="1" l="1"/>
  <c r="N22" i="1"/>
  <c r="M22" i="1"/>
  <c r="O22" i="1"/>
  <c r="A21" i="1"/>
  <c r="P22" i="1" l="1"/>
  <c r="L51" i="1"/>
  <c r="N51" i="1"/>
  <c r="O51" i="1"/>
  <c r="L52" i="1"/>
  <c r="N52" i="1"/>
  <c r="O52" i="1"/>
  <c r="L55" i="1"/>
  <c r="N55" i="1"/>
  <c r="O55" i="1"/>
  <c r="L56" i="1"/>
  <c r="N56" i="1"/>
  <c r="O56" i="1"/>
  <c r="L57" i="1"/>
  <c r="N57" i="1"/>
  <c r="O57" i="1"/>
  <c r="H51" i="1"/>
  <c r="K51" i="1" s="1"/>
  <c r="H52" i="1"/>
  <c r="K52" i="1" s="1"/>
  <c r="K53" i="1"/>
  <c r="H54" i="1"/>
  <c r="K54" i="1" s="1"/>
  <c r="H55" i="1"/>
  <c r="K55" i="1" s="1"/>
  <c r="H56" i="1"/>
  <c r="K56" i="1" s="1"/>
  <c r="H57" i="1"/>
  <c r="K57" i="1" s="1"/>
  <c r="L41" i="1"/>
  <c r="N41" i="1"/>
  <c r="O41" i="1"/>
  <c r="L42" i="1"/>
  <c r="N42" i="1"/>
  <c r="O42" i="1"/>
  <c r="L46" i="1"/>
  <c r="N46" i="1"/>
  <c r="O46" i="1"/>
  <c r="L47" i="1"/>
  <c r="N47" i="1"/>
  <c r="O47" i="1"/>
  <c r="L48" i="1"/>
  <c r="N48" i="1"/>
  <c r="O48" i="1"/>
  <c r="H41" i="1"/>
  <c r="H42" i="1"/>
  <c r="K42" i="1" s="1"/>
  <c r="H44" i="1"/>
  <c r="K44" i="1" s="1"/>
  <c r="H45" i="1"/>
  <c r="K45" i="1" s="1"/>
  <c r="H46" i="1"/>
  <c r="K46" i="1" s="1"/>
  <c r="H47" i="1"/>
  <c r="K47" i="1" s="1"/>
  <c r="H48" i="1"/>
  <c r="K48" i="1" s="1"/>
  <c r="M52" i="1" l="1"/>
  <c r="M47" i="1"/>
  <c r="P47" i="1" s="1"/>
  <c r="P52" i="1"/>
  <c r="M42" i="1"/>
  <c r="P42" i="1" s="1"/>
  <c r="M56" i="1"/>
  <c r="P56" i="1" s="1"/>
  <c r="K41" i="1"/>
  <c r="M41" i="1"/>
  <c r="P41" i="1" s="1"/>
  <c r="M48" i="1"/>
  <c r="P48" i="1" s="1"/>
  <c r="M46" i="1"/>
  <c r="P46" i="1" s="1"/>
  <c r="M57" i="1"/>
  <c r="P57" i="1" s="1"/>
  <c r="M55" i="1"/>
  <c r="P55" i="1" s="1"/>
  <c r="M51" i="1"/>
  <c r="P51" i="1" s="1"/>
  <c r="L33" i="1"/>
  <c r="N33" i="1"/>
  <c r="O33" i="1"/>
  <c r="L34" i="1"/>
  <c r="N34" i="1"/>
  <c r="O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N39" i="1"/>
  <c r="O39" i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M38" i="1" l="1"/>
  <c r="P38" i="1" s="1"/>
  <c r="M37" i="1"/>
  <c r="P37" i="1" s="1"/>
  <c r="M36" i="1"/>
  <c r="P36" i="1" s="1"/>
  <c r="M35" i="1"/>
  <c r="P35" i="1" s="1"/>
  <c r="M34" i="1"/>
  <c r="P34" i="1" s="1"/>
  <c r="M33" i="1"/>
  <c r="P33" i="1" s="1"/>
  <c r="M39" i="1"/>
  <c r="P39" i="1" s="1"/>
  <c r="L21" i="1"/>
  <c r="N21" i="1"/>
  <c r="O21" i="1"/>
  <c r="L24" i="1"/>
  <c r="N24" i="1"/>
  <c r="O24" i="1"/>
  <c r="L25" i="1"/>
  <c r="N25" i="1"/>
  <c r="O25" i="1"/>
  <c r="L28" i="1"/>
  <c r="N28" i="1"/>
  <c r="O28" i="1"/>
  <c r="L29" i="1"/>
  <c r="N29" i="1"/>
  <c r="O29" i="1"/>
  <c r="L30" i="1"/>
  <c r="N30" i="1"/>
  <c r="O30" i="1"/>
  <c r="H21" i="1"/>
  <c r="K21" i="1" s="1"/>
  <c r="H24" i="1"/>
  <c r="M24" i="1" s="1"/>
  <c r="H25" i="1"/>
  <c r="K25" i="1" s="1"/>
  <c r="H26" i="1"/>
  <c r="K26" i="1" s="1"/>
  <c r="H27" i="1"/>
  <c r="K27" i="1" s="1"/>
  <c r="H28" i="1"/>
  <c r="K28" i="1" s="1"/>
  <c r="H29" i="1"/>
  <c r="M29" i="1" s="1"/>
  <c r="H30" i="1"/>
  <c r="K30" i="1" s="1"/>
  <c r="L17" i="1"/>
  <c r="N17" i="1"/>
  <c r="O17" i="1"/>
  <c r="L18" i="1"/>
  <c r="N18" i="1"/>
  <c r="O18" i="1"/>
  <c r="O16" i="1"/>
  <c r="N16" i="1"/>
  <c r="L16" i="1"/>
  <c r="H17" i="1"/>
  <c r="K17" i="1" s="1"/>
  <c r="H18" i="1"/>
  <c r="M18" i="1" s="1"/>
  <c r="H16" i="1"/>
  <c r="M16" i="1" s="1"/>
  <c r="P18" i="1" l="1"/>
  <c r="K18" i="1"/>
  <c r="K29" i="1"/>
  <c r="K24" i="1"/>
  <c r="P16" i="1"/>
  <c r="M17" i="1"/>
  <c r="P17" i="1" s="1"/>
  <c r="K16" i="1"/>
  <c r="M30" i="1"/>
  <c r="P30" i="1" s="1"/>
  <c r="M28" i="1"/>
  <c r="P28" i="1" s="1"/>
  <c r="M25" i="1"/>
  <c r="P25" i="1" s="1"/>
  <c r="M21" i="1"/>
  <c r="P21" i="1" s="1"/>
  <c r="P29" i="1"/>
  <c r="P24" i="1"/>
  <c r="A52" i="1"/>
  <c r="A53" i="1" s="1"/>
  <c r="A54" i="1" s="1"/>
  <c r="A55" i="1" s="1"/>
  <c r="A56" i="1" s="1"/>
  <c r="A57" i="1" s="1"/>
  <c r="L54" i="1" l="1"/>
  <c r="N54" i="1"/>
  <c r="M54" i="1"/>
  <c r="O54" i="1"/>
  <c r="L53" i="1"/>
  <c r="N53" i="1"/>
  <c r="M53" i="1"/>
  <c r="O53" i="1"/>
  <c r="P53" i="1" l="1"/>
  <c r="P54" i="1"/>
  <c r="L44" i="1"/>
  <c r="N44" i="1"/>
  <c r="M44" i="1"/>
  <c r="O44" i="1"/>
  <c r="A34" i="1"/>
  <c r="A35" i="1" s="1"/>
  <c r="A36" i="1" s="1"/>
  <c r="A37" i="1" s="1"/>
  <c r="A38" i="1" s="1"/>
  <c r="A39" i="1" s="1"/>
  <c r="A42" i="1" l="1"/>
  <c r="A43" i="1" s="1"/>
  <c r="A44" i="1" s="1"/>
  <c r="A45" i="1" s="1"/>
  <c r="A46" i="1" s="1"/>
  <c r="A47" i="1" s="1"/>
  <c r="A48" i="1" s="1"/>
  <c r="A49" i="1" s="1"/>
  <c r="P44" i="1"/>
  <c r="A24" i="1"/>
  <c r="A25" i="1" s="1"/>
  <c r="A26" i="1" s="1"/>
  <c r="A27" i="1" s="1"/>
  <c r="A28" i="1" s="1"/>
  <c r="A29" i="1" s="1"/>
  <c r="A30" i="1" s="1"/>
  <c r="L45" i="1" l="1"/>
  <c r="N45" i="1"/>
  <c r="M45" i="1"/>
  <c r="O45" i="1"/>
  <c r="P45" i="1" l="1"/>
  <c r="M26" i="1"/>
  <c r="O26" i="1"/>
  <c r="L26" i="1"/>
  <c r="N26" i="1"/>
  <c r="M27" i="1"/>
  <c r="O27" i="1"/>
  <c r="L27" i="1"/>
  <c r="N27" i="1"/>
  <c r="L70" i="1" l="1"/>
  <c r="N70" i="1"/>
  <c r="O70" i="1"/>
  <c r="P27" i="1"/>
  <c r="P26" i="1"/>
  <c r="M70" i="1"/>
  <c r="P70" i="1" l="1"/>
  <c r="P71" i="1" s="1"/>
  <c r="P74" i="1" l="1"/>
  <c r="P75" i="1" s="1"/>
  <c r="P76" i="1" l="1"/>
</calcChain>
</file>

<file path=xl/sharedStrings.xml><?xml version="1.0" encoding="utf-8"?>
<sst xmlns="http://schemas.openxmlformats.org/spreadsheetml/2006/main" count="163" uniqueCount="94">
  <si>
    <t xml:space="preserve">LOKĀLĀ TĀME </t>
  </si>
  <si>
    <t>(Darba veids vai konstruktīvā elementa nosaukums)</t>
  </si>
  <si>
    <t>Tāmes izmaksas:</t>
  </si>
  <si>
    <t>EUR</t>
  </si>
  <si>
    <t>Tāme sastādīta:</t>
  </si>
  <si>
    <t>gada</t>
  </si>
  <si>
    <t xml:space="preserve">Objekta adrese: Pilsoņu iela 13, Rīga, </t>
  </si>
  <si>
    <t xml:space="preserve">Pasūtītājs: VSIA "Paula Stradiņa klīniskā universitātes slimnīca </t>
  </si>
  <si>
    <t>N.</t>
  </si>
  <si>
    <t>Vienības izmaksas</t>
  </si>
  <si>
    <t xml:space="preserve">Kopējā </t>
  </si>
  <si>
    <t>izmaksa</t>
  </si>
  <si>
    <t>p.</t>
  </si>
  <si>
    <t>Kods</t>
  </si>
  <si>
    <t>Darba nosaukums</t>
  </si>
  <si>
    <t xml:space="preserve">Laika </t>
  </si>
  <si>
    <t>Darba</t>
  </si>
  <si>
    <t xml:space="preserve">Darba </t>
  </si>
  <si>
    <t>Meha-</t>
  </si>
  <si>
    <t>Kopā,</t>
  </si>
  <si>
    <t>Darb-</t>
  </si>
  <si>
    <t>norma,</t>
  </si>
  <si>
    <t>ap.likme</t>
  </si>
  <si>
    <t>alga,</t>
  </si>
  <si>
    <t>nismi,</t>
  </si>
  <si>
    <t>ietilpība,</t>
  </si>
  <si>
    <t>k.</t>
  </si>
  <si>
    <t>c/h</t>
  </si>
  <si>
    <t>EUR/h</t>
  </si>
  <si>
    <t>m</t>
  </si>
  <si>
    <t>m2</t>
  </si>
  <si>
    <t>m3</t>
  </si>
  <si>
    <t>Iebūvēt betona apmales80x200x1000</t>
  </si>
  <si>
    <t>KOPĀ:</t>
  </si>
  <si>
    <t>Virsizdevumi __%</t>
  </si>
  <si>
    <t>Peļņa__%</t>
  </si>
  <si>
    <t>KOPĀ</t>
  </si>
  <si>
    <t>PVN21%</t>
  </si>
  <si>
    <t>KOPĀ BŪVNIECĪBAS IZMAKSAS</t>
  </si>
  <si>
    <t xml:space="preserve">Bruģētu  gājēju celiņu izbūve </t>
  </si>
  <si>
    <t xml:space="preserve"> kompl.</t>
  </si>
  <si>
    <t xml:space="preserve">Mērvienība </t>
  </si>
  <si>
    <t xml:space="preserve">Daudzums* </t>
  </si>
  <si>
    <t>Izbūvēt betona bruģakmens  segumu b=60, bruģa izmers 10x20cm, atbilstība LVS EN1339 bruģakmens krāsu nepieciešams saskaņot ar Pasūtītāju, ietves platums 1500mm</t>
  </si>
  <si>
    <t xml:space="preserve">Sagatavošānās darbi </t>
  </si>
  <si>
    <t>Būvlaukumu  norobežošana</t>
  </si>
  <si>
    <t>Augsnes virskārtas noņemšana celiņam  platumā 1500mm ,b=200mm</t>
  </si>
  <si>
    <t>obj.</t>
  </si>
  <si>
    <t>gab.</t>
  </si>
  <si>
    <t>Ierīkot nesaistītu minerālmateriālu maisījuma 0-45mm pamatni b=100mm platumā 1500mm</t>
  </si>
  <si>
    <t>Iebūvēt skalotas smilts izlīdzinošo kārtu kārtu b=50mm;  ≤ 5,6 mm. Daļiņu saturs, kas iziet cauri sietam 5,6 mm, 80-99%, kategorija GF80, platumā 1500mm</t>
  </si>
  <si>
    <t>Gultnes izveidošana gājēju  celiņam</t>
  </si>
  <si>
    <t>Uzmērīšana un nospraušana</t>
  </si>
  <si>
    <t>Plaisu aizpildīšana ar bitumena emulsiju</t>
  </si>
  <si>
    <t>Iesēduma aizpildīšana ar karsto asfaltbetonu AC16</t>
  </si>
  <si>
    <t>Asfaltbetona ieklāšana AC16 bin 70/100 h=4</t>
  </si>
  <si>
    <t>Asfalta ieklāšana SMA11 surf 70/100 h=4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</si>
  <si>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</si>
  <si>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t>Asfalta seguma atjaunošana piebraucamajiem ceļiem  un  stāvlaukumam</t>
  </si>
  <si>
    <t xml:space="preserve">Satiksmes organizācija un  pagaidu ceļa zīmju izvietošana būvdarbu laikā </t>
  </si>
  <si>
    <t xml:space="preserve">* - Apjomi norādīti  informatīvā nolūkā, nepieciešama precīza apjomu uzmērīšana </t>
  </si>
  <si>
    <t>Buvgružu konteinera izvietošana un izvešana pē nepieciešamības</t>
  </si>
  <si>
    <t>Zaļās zonas atjaunošana pēc būvdarbu veikšanas, t.sk. melnzemi un zālāja sēklas</t>
  </si>
  <si>
    <t>Sastādija:  __________________</t>
  </si>
  <si>
    <t>Pārbaudīja: ____________________________</t>
  </si>
  <si>
    <t xml:space="preserve">   Sert. Nr. </t>
  </si>
  <si>
    <t>(datums)</t>
  </si>
  <si>
    <r>
      <t>Asfalta seguma izlīdzinošā frēzēšana h</t>
    </r>
    <r>
      <rPr>
        <vertAlign val="subscript"/>
        <sz val="10"/>
        <color theme="1"/>
        <rFont val="Times New Roman"/>
        <family val="1"/>
        <charset val="186"/>
      </rPr>
      <t xml:space="preserve">vid </t>
    </r>
    <r>
      <rPr>
        <sz val="10"/>
        <color theme="1"/>
        <rFont val="Times New Roman"/>
        <family val="1"/>
        <charset val="186"/>
      </rPr>
      <t>= 4cm</t>
    </r>
  </si>
  <si>
    <t xml:space="preserve">Būvizstrādājumi, EUR </t>
  </si>
  <si>
    <t>Teritorijas braucamās daļas un ietvju seguma atjaunošana</t>
  </si>
  <si>
    <t>Būves nosaukums: "VSIA "Paula Stradiņa klīniskās universitātes slimnīcas" teritorijas braucamās daļas un ietvju seguma atjaunošana"</t>
  </si>
  <si>
    <t xml:space="preserve">Objekta nosaukums: VSIA "Paula Stradiņa klīniskās universitātes slimnīcas"teritorija </t>
  </si>
  <si>
    <t>KOPĀ TIEŠĀS IZMAKSAS, tai skaitā darba devēja sociālais nodoklis:</t>
  </si>
  <si>
    <t xml:space="preserve"> Esošo betona plākšņu demontāža,  iekraušanas, izvešana </t>
  </si>
  <si>
    <t xml:space="preserve">Esošo krūmu izrakšana </t>
  </si>
  <si>
    <t xml:space="preserve">gab. </t>
  </si>
  <si>
    <t>Iebūvēt betona apmales150x300x1000, tikai vienā malā</t>
  </si>
  <si>
    <t>Iebūvēt betona apmales150x300x1000,</t>
  </si>
  <si>
    <t>Bruģa seguma demontāža</t>
  </si>
  <si>
    <t>Izbūvēt notekūdeņu novadīšanas sistēmu paredzot notekūdeņu izvadīšanu ar trubu no rampas</t>
  </si>
  <si>
    <t>kompl.</t>
  </si>
  <si>
    <t>Asfalta seguma izveidošana piebraucamajiem ceļiem  un  stāvlaukumam</t>
  </si>
  <si>
    <t>Gultnes izveidošana braucamai daļai</t>
  </si>
  <si>
    <t>Salizturīgās kārtas izbūve b=30cm</t>
  </si>
  <si>
    <t>Ierīkot nesaistītu minerālmateriālu maisījuma 0-45mm pamatni   b=200mm.</t>
  </si>
  <si>
    <t xml:space="preserve">m2 </t>
  </si>
  <si>
    <t xml:space="preserve">Koka sakņu apcirpšana </t>
  </si>
  <si>
    <t xml:space="preserve">Aku vāku, gūliju pacelšana </t>
  </si>
  <si>
    <t>Piebraucamais ceļš pie 15. korpusa,VUGD  prasība (darbi veicami 2019.gadā)</t>
  </si>
  <si>
    <t>32 korpusa NMC rampa un stāvlaukums (darbi veicami 2019.gadā)</t>
  </si>
  <si>
    <t>Piebraucamais ceļs pie NMC (darbi veicami 2018.gadā)</t>
  </si>
  <si>
    <t>Piebraucamais ceļš pie 8 korpusa (darbi veicami 2018.gadā)</t>
  </si>
  <si>
    <t>Gājēju ceļš aiz 38.korpusa pagalmā (darbi veicami 2018.gadā)</t>
  </si>
  <si>
    <r>
      <t>I</t>
    </r>
    <r>
      <rPr>
        <b/>
        <sz val="12"/>
        <rFont val="Times New Roman"/>
        <family val="1"/>
        <charset val="186"/>
      </rPr>
      <t>epirkums "VSIA "Paula Stradiņa klīniskās universitātes slimnīcas" teritorijas braucamās daļas un ietvju seguma atjaunošana", ID Nr.PSKUS 2018/88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</si>
</sst>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vertAlign val="subscript"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6" fillId="0" borderId="0"/>
    <xf numFmtId="0" fontId="1" fillId="0" borderId="0"/>
  </cellStyleXfs>
  <cellXfs count="1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wrapText="1"/>
    </xf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4" fillId="0" borderId="0" xfId="2" applyFont="1" applyFill="1"/>
    <xf numFmtId="0" fontId="5" fillId="0" borderId="0" xfId="2" applyFont="1" applyFill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2" fontId="7" fillId="0" borderId="2" xfId="0" applyNumberFormat="1" applyFont="1" applyBorder="1" applyAlignment="1">
      <alignment horizontal="center"/>
    </xf>
    <xf numFmtId="0" fontId="4" fillId="0" borderId="2" xfId="0" applyFont="1" applyBorder="1"/>
    <xf numFmtId="49" fontId="4" fillId="0" borderId="2" xfId="0" applyNumberFormat="1" applyFont="1" applyBorder="1"/>
    <xf numFmtId="2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0" borderId="2" xfId="0" applyFont="1" applyFill="1" applyBorder="1"/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49" fontId="7" fillId="0" borderId="3" xfId="0" applyNumberFormat="1" applyFont="1" applyBorder="1" applyAlignment="1">
      <alignment horizontal="left" wrapText="1" readingOrder="1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19" xfId="0" applyFont="1" applyBorder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wrapText="1"/>
    </xf>
    <xf numFmtId="2" fontId="11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/>
    <xf numFmtId="0" fontId="13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0" borderId="23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2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/>
    </xf>
    <xf numFmtId="4" fontId="5" fillId="0" borderId="0" xfId="2" applyNumberFormat="1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right"/>
    </xf>
    <xf numFmtId="0" fontId="5" fillId="0" borderId="1" xfId="2" applyFont="1" applyFill="1" applyBorder="1" applyAlignment="1">
      <alignment horizontal="left"/>
    </xf>
  </cellXfs>
  <cellStyles count="5">
    <cellStyle name="Excel Built-in Normal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2000000}"/>
    <cellStyle name="Обычный_33. OZOLNIEKU NOVADA DOME_OZO SKOLA_TELPU, GAITENU, KAPNU TELPU REMONTS_TAME_VADIMS_2011_02_25_melnrakst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8"/>
  <sheetViews>
    <sheetView showGridLines="0" tabSelected="1" zoomScale="110" zoomScaleNormal="110" workbookViewId="0">
      <selection sqref="A1:P1"/>
    </sheetView>
  </sheetViews>
  <sheetFormatPr defaultRowHeight="15" x14ac:dyDescent="0.25"/>
  <cols>
    <col min="1" max="1" width="5.7109375" style="3" customWidth="1"/>
    <col min="2" max="2" width="6.5703125" style="2" customWidth="1"/>
    <col min="3" max="3" width="58.85546875" style="2" customWidth="1"/>
    <col min="4" max="4" width="12.140625" style="2" customWidth="1"/>
    <col min="5" max="5" width="13.42578125" style="2" customWidth="1"/>
    <col min="6" max="7" width="9.140625" style="2"/>
    <col min="8" max="13" width="9.140625" style="3"/>
    <col min="14" max="14" width="11.85546875" style="3" customWidth="1"/>
    <col min="15" max="15" width="12" style="3" customWidth="1"/>
    <col min="16" max="16" width="15.85546875" style="3" customWidth="1"/>
    <col min="17" max="17" width="9.7109375" style="3" bestFit="1" customWidth="1"/>
    <col min="18" max="16384" width="9.140625" style="3"/>
  </cols>
  <sheetData>
    <row r="1" spans="1:16" ht="37.5" customHeight="1" x14ac:dyDescent="0.25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x14ac:dyDescent="0.2">
      <c r="A2" s="4"/>
      <c r="B2" s="5"/>
      <c r="C2" s="118" t="s">
        <v>0</v>
      </c>
      <c r="D2" s="118"/>
      <c r="E2" s="118"/>
      <c r="F2" s="118"/>
      <c r="G2" s="118"/>
      <c r="H2" s="6"/>
      <c r="I2" s="4"/>
      <c r="J2" s="4"/>
      <c r="K2" s="4"/>
      <c r="L2" s="4"/>
      <c r="M2" s="4"/>
      <c r="N2" s="4"/>
      <c r="O2" s="4"/>
    </row>
    <row r="3" spans="1:16" ht="15.75" customHeight="1" x14ac:dyDescent="0.2">
      <c r="A3" s="119" t="s">
        <v>69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5" customHeight="1" x14ac:dyDescent="0.2">
      <c r="A4" s="4"/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x14ac:dyDescent="0.2">
      <c r="A5" s="55" t="s">
        <v>70</v>
      </c>
      <c r="B5" s="55"/>
      <c r="C5" s="55"/>
      <c r="D5" s="55"/>
      <c r="E5" s="55"/>
      <c r="F5" s="55"/>
      <c r="G5" s="7"/>
      <c r="H5" s="7"/>
      <c r="I5" s="7"/>
      <c r="J5" s="7"/>
      <c r="K5" s="7"/>
      <c r="L5" s="7"/>
      <c r="M5" s="7"/>
      <c r="N5" s="4"/>
      <c r="O5" s="4"/>
    </row>
    <row r="6" spans="1:16" x14ac:dyDescent="0.2">
      <c r="A6" s="56" t="s">
        <v>71</v>
      </c>
      <c r="B6" s="56"/>
      <c r="C6" s="56"/>
      <c r="D6" s="56"/>
      <c r="E6" s="56"/>
      <c r="F6" s="56"/>
      <c r="G6" s="8"/>
      <c r="H6" s="8"/>
      <c r="I6" s="8"/>
      <c r="J6" s="8"/>
      <c r="K6" s="8"/>
      <c r="L6" s="8"/>
      <c r="M6" s="8"/>
      <c r="N6" s="4"/>
      <c r="O6" s="4"/>
    </row>
    <row r="7" spans="1:16" x14ac:dyDescent="0.2">
      <c r="A7" s="125" t="s">
        <v>6</v>
      </c>
      <c r="B7" s="125"/>
      <c r="C7" s="125"/>
      <c r="D7" s="125"/>
      <c r="E7" s="125"/>
      <c r="F7" s="125"/>
      <c r="G7" s="8"/>
      <c r="H7" s="8"/>
      <c r="I7" s="8"/>
      <c r="J7" s="8"/>
      <c r="K7" s="8"/>
      <c r="L7" s="8"/>
      <c r="M7" s="8"/>
      <c r="N7" s="4"/>
      <c r="O7" s="4"/>
    </row>
    <row r="8" spans="1:16" ht="38.25" customHeight="1" x14ac:dyDescent="0.2">
      <c r="A8" s="126" t="s">
        <v>7</v>
      </c>
      <c r="B8" s="126"/>
      <c r="C8" s="126"/>
      <c r="D8" s="126"/>
      <c r="E8" s="126"/>
      <c r="F8" s="126"/>
      <c r="G8" s="9"/>
      <c r="H8" s="9"/>
      <c r="I8" s="9"/>
      <c r="J8" s="121" t="s">
        <v>2</v>
      </c>
      <c r="K8" s="121"/>
      <c r="L8" s="121"/>
      <c r="M8" s="127"/>
      <c r="N8" s="127"/>
      <c r="O8" s="10" t="s">
        <v>3</v>
      </c>
    </row>
    <row r="9" spans="1:16" ht="15.75" thickBot="1" x14ac:dyDescent="0.25">
      <c r="A9" s="126"/>
      <c r="B9" s="126"/>
      <c r="C9" s="126"/>
      <c r="D9" s="126"/>
      <c r="E9" s="126"/>
      <c r="F9" s="126"/>
      <c r="G9" s="11"/>
      <c r="H9" s="128" t="s">
        <v>4</v>
      </c>
      <c r="I9" s="128"/>
      <c r="J9" s="128"/>
      <c r="K9" s="12"/>
      <c r="L9" s="12" t="s">
        <v>5</v>
      </c>
      <c r="M9" s="12"/>
      <c r="N9" s="129"/>
      <c r="O9" s="129"/>
    </row>
    <row r="10" spans="1:16" ht="15.75" thickBot="1" x14ac:dyDescent="0.25">
      <c r="A10" s="13" t="s">
        <v>8</v>
      </c>
      <c r="B10" s="13"/>
      <c r="C10" s="14"/>
      <c r="D10" s="96" t="s">
        <v>41</v>
      </c>
      <c r="E10" s="96" t="s">
        <v>42</v>
      </c>
      <c r="F10" s="122" t="s">
        <v>9</v>
      </c>
      <c r="G10" s="123"/>
      <c r="H10" s="123"/>
      <c r="I10" s="123"/>
      <c r="J10" s="123"/>
      <c r="K10" s="124"/>
      <c r="L10" s="15"/>
      <c r="M10" s="15"/>
      <c r="N10" s="15" t="s">
        <v>10</v>
      </c>
      <c r="O10" s="15" t="s">
        <v>11</v>
      </c>
      <c r="P10" s="16" t="s">
        <v>3</v>
      </c>
    </row>
    <row r="11" spans="1:16" x14ac:dyDescent="0.2">
      <c r="A11" s="17" t="s">
        <v>12</v>
      </c>
      <c r="B11" s="17" t="s">
        <v>13</v>
      </c>
      <c r="C11" s="17" t="s">
        <v>14</v>
      </c>
      <c r="D11" s="97"/>
      <c r="E11" s="97"/>
      <c r="F11" s="17" t="s">
        <v>15</v>
      </c>
      <c r="G11" s="18" t="s">
        <v>16</v>
      </c>
      <c r="H11" s="13" t="s">
        <v>17</v>
      </c>
      <c r="I11" s="115" t="s">
        <v>68</v>
      </c>
      <c r="J11" s="13" t="s">
        <v>18</v>
      </c>
      <c r="K11" s="13" t="s">
        <v>19</v>
      </c>
      <c r="L11" s="19" t="s">
        <v>20</v>
      </c>
      <c r="M11" s="13" t="s">
        <v>17</v>
      </c>
      <c r="N11" s="115" t="s">
        <v>68</v>
      </c>
      <c r="O11" s="13" t="s">
        <v>18</v>
      </c>
      <c r="P11" s="13" t="s">
        <v>19</v>
      </c>
    </row>
    <row r="12" spans="1:16" x14ac:dyDescent="0.2">
      <c r="A12" s="17"/>
      <c r="B12" s="17"/>
      <c r="C12" s="17"/>
      <c r="D12" s="97"/>
      <c r="E12" s="97"/>
      <c r="F12" s="17" t="s">
        <v>21</v>
      </c>
      <c r="G12" s="17" t="s">
        <v>22</v>
      </c>
      <c r="H12" s="17" t="s">
        <v>23</v>
      </c>
      <c r="I12" s="116"/>
      <c r="J12" s="17" t="s">
        <v>24</v>
      </c>
      <c r="K12" s="17" t="s">
        <v>3</v>
      </c>
      <c r="L12" s="20" t="s">
        <v>25</v>
      </c>
      <c r="M12" s="17" t="s">
        <v>23</v>
      </c>
      <c r="N12" s="116"/>
      <c r="O12" s="17" t="s">
        <v>24</v>
      </c>
      <c r="P12" s="17" t="s">
        <v>3</v>
      </c>
    </row>
    <row r="13" spans="1:16" ht="15.75" thickBot="1" x14ac:dyDescent="0.25">
      <c r="A13" s="21" t="s">
        <v>26</v>
      </c>
      <c r="B13" s="21"/>
      <c r="C13" s="21"/>
      <c r="D13" s="98"/>
      <c r="E13" s="98"/>
      <c r="F13" s="21" t="s">
        <v>27</v>
      </c>
      <c r="G13" s="21" t="s">
        <v>28</v>
      </c>
      <c r="H13" s="21" t="s">
        <v>3</v>
      </c>
      <c r="I13" s="117"/>
      <c r="J13" s="21" t="s">
        <v>3</v>
      </c>
      <c r="K13" s="21"/>
      <c r="L13" s="22" t="s">
        <v>27</v>
      </c>
      <c r="M13" s="21" t="s">
        <v>3</v>
      </c>
      <c r="N13" s="117"/>
      <c r="O13" s="21" t="s">
        <v>3</v>
      </c>
      <c r="P13" s="21"/>
    </row>
    <row r="14" spans="1:16" ht="16.5" customHeight="1" x14ac:dyDescent="0.2">
      <c r="A14" s="58">
        <v>1</v>
      </c>
      <c r="B14" s="58">
        <v>2</v>
      </c>
      <c r="C14" s="58">
        <v>3</v>
      </c>
      <c r="D14" s="58">
        <v>4</v>
      </c>
      <c r="E14" s="58">
        <v>5</v>
      </c>
      <c r="F14" s="58">
        <v>6</v>
      </c>
      <c r="G14" s="58">
        <v>7</v>
      </c>
      <c r="H14" s="58">
        <v>8</v>
      </c>
      <c r="I14" s="58">
        <v>9</v>
      </c>
      <c r="J14" s="58">
        <v>10</v>
      </c>
      <c r="K14" s="58">
        <v>11</v>
      </c>
      <c r="L14" s="58">
        <v>12</v>
      </c>
      <c r="M14" s="58">
        <v>13</v>
      </c>
      <c r="N14" s="58">
        <v>14</v>
      </c>
      <c r="O14" s="58">
        <v>15</v>
      </c>
      <c r="P14" s="58">
        <v>16</v>
      </c>
    </row>
    <row r="15" spans="1:16" ht="16.5" customHeight="1" x14ac:dyDescent="0.2">
      <c r="A15" s="51"/>
      <c r="B15" s="51"/>
      <c r="C15" s="52" t="s">
        <v>44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6" ht="16.5" customHeight="1" x14ac:dyDescent="0.2">
      <c r="A16" s="49">
        <v>1</v>
      </c>
      <c r="B16" s="48"/>
      <c r="C16" s="50" t="s">
        <v>45</v>
      </c>
      <c r="D16" s="49" t="s">
        <v>47</v>
      </c>
      <c r="E16" s="30">
        <v>5</v>
      </c>
      <c r="F16" s="84"/>
      <c r="G16" s="84"/>
      <c r="H16" s="84">
        <f>ROUND((F16*G16),2)</f>
        <v>0</v>
      </c>
      <c r="I16" s="84"/>
      <c r="J16" s="84"/>
      <c r="K16" s="84">
        <f>SUM(H16:J16)</f>
        <v>0</v>
      </c>
      <c r="L16" s="84">
        <f>ROUND((E16*F16),2)</f>
        <v>0</v>
      </c>
      <c r="M16" s="84">
        <f>ROUND((E16*H16),2)</f>
        <v>0</v>
      </c>
      <c r="N16" s="84">
        <f>ROUND((E16*I16),2)</f>
        <v>0</v>
      </c>
      <c r="O16" s="84">
        <f>ROUND((E16*J16),2)</f>
        <v>0</v>
      </c>
      <c r="P16" s="84">
        <f>SUM(M16:O16)</f>
        <v>0</v>
      </c>
    </row>
    <row r="17" spans="1:16" ht="16.5" customHeight="1" x14ac:dyDescent="0.2">
      <c r="A17" s="49">
        <v>2</v>
      </c>
      <c r="B17" s="48"/>
      <c r="C17" s="50" t="s">
        <v>61</v>
      </c>
      <c r="D17" s="49" t="s">
        <v>48</v>
      </c>
      <c r="E17" s="30">
        <v>1</v>
      </c>
      <c r="F17" s="84"/>
      <c r="G17" s="84"/>
      <c r="H17" s="84">
        <f t="shared" ref="H17:H39" si="0">ROUND((F17*G17),2)</f>
        <v>0</v>
      </c>
      <c r="I17" s="84"/>
      <c r="J17" s="84"/>
      <c r="K17" s="84">
        <f t="shared" ref="K17:K30" si="1">SUM(H17:J17)</f>
        <v>0</v>
      </c>
      <c r="L17" s="84">
        <f t="shared" ref="L17:L18" si="2">ROUND((E17*F17),2)</f>
        <v>0</v>
      </c>
      <c r="M17" s="84">
        <f t="shared" ref="M17:M18" si="3">ROUND((E17*H17),2)</f>
        <v>0</v>
      </c>
      <c r="N17" s="84">
        <f t="shared" ref="N17:N18" si="4">ROUND((E17*I17),2)</f>
        <v>0</v>
      </c>
      <c r="O17" s="84">
        <f t="shared" ref="O17:O18" si="5">ROUND((E17*J17),2)</f>
        <v>0</v>
      </c>
      <c r="P17" s="84">
        <f t="shared" ref="P17:P18" si="6">SUM(M17:O17)</f>
        <v>0</v>
      </c>
    </row>
    <row r="18" spans="1:16" ht="16.5" customHeight="1" x14ac:dyDescent="0.2">
      <c r="A18" s="75">
        <v>3</v>
      </c>
      <c r="B18" s="48"/>
      <c r="C18" s="50" t="s">
        <v>59</v>
      </c>
      <c r="D18" s="49" t="s">
        <v>47</v>
      </c>
      <c r="E18" s="73">
        <v>5</v>
      </c>
      <c r="F18" s="84"/>
      <c r="G18" s="84"/>
      <c r="H18" s="84">
        <f t="shared" si="0"/>
        <v>0</v>
      </c>
      <c r="I18" s="84"/>
      <c r="J18" s="84"/>
      <c r="K18" s="84">
        <f t="shared" si="1"/>
        <v>0</v>
      </c>
      <c r="L18" s="84">
        <f t="shared" si="2"/>
        <v>0</v>
      </c>
      <c r="M18" s="84">
        <f t="shared" si="3"/>
        <v>0</v>
      </c>
      <c r="N18" s="84">
        <f t="shared" si="4"/>
        <v>0</v>
      </c>
      <c r="O18" s="84">
        <f t="shared" si="5"/>
        <v>0</v>
      </c>
      <c r="P18" s="84">
        <f t="shared" si="6"/>
        <v>0</v>
      </c>
    </row>
    <row r="19" spans="1:16" x14ac:dyDescent="0.2">
      <c r="A19" s="74"/>
      <c r="B19" s="74"/>
      <c r="C19" s="74" t="s">
        <v>39</v>
      </c>
      <c r="D19" s="74"/>
      <c r="E19" s="74"/>
      <c r="F19" s="85"/>
      <c r="G19" s="85"/>
      <c r="H19" s="86"/>
      <c r="I19" s="85"/>
      <c r="J19" s="85"/>
      <c r="K19" s="86"/>
      <c r="L19" s="86"/>
      <c r="M19" s="86"/>
      <c r="N19" s="86"/>
      <c r="O19" s="86"/>
      <c r="P19" s="86"/>
    </row>
    <row r="20" spans="1:16" x14ac:dyDescent="0.2">
      <c r="A20" s="44"/>
      <c r="B20" s="44"/>
      <c r="C20" s="44" t="s">
        <v>92</v>
      </c>
      <c r="D20" s="44"/>
      <c r="E20" s="44"/>
      <c r="F20" s="46"/>
      <c r="G20" s="46"/>
      <c r="H20" s="86"/>
      <c r="I20" s="46"/>
      <c r="J20" s="46"/>
      <c r="K20" s="86"/>
      <c r="L20" s="86"/>
      <c r="M20" s="86"/>
      <c r="N20" s="86"/>
      <c r="O20" s="86"/>
      <c r="P20" s="86"/>
    </row>
    <row r="21" spans="1:16" x14ac:dyDescent="0.2">
      <c r="A21" s="69">
        <f>A18+1</f>
        <v>4</v>
      </c>
      <c r="B21" s="70"/>
      <c r="C21" s="65" t="s">
        <v>52</v>
      </c>
      <c r="D21" s="69" t="s">
        <v>30</v>
      </c>
      <c r="E21" s="71">
        <f>1.5*88</f>
        <v>132</v>
      </c>
      <c r="F21" s="71"/>
      <c r="G21" s="72"/>
      <c r="H21" s="84">
        <f t="shared" si="0"/>
        <v>0</v>
      </c>
      <c r="I21" s="71"/>
      <c r="J21" s="71"/>
      <c r="K21" s="84">
        <f t="shared" si="1"/>
        <v>0</v>
      </c>
      <c r="L21" s="84">
        <f t="shared" ref="L21:L30" si="7">ROUND((E21*F21),2)</f>
        <v>0</v>
      </c>
      <c r="M21" s="84">
        <f t="shared" ref="M21:M30" si="8">ROUND((E21*H21),2)</f>
        <v>0</v>
      </c>
      <c r="N21" s="84">
        <f t="shared" ref="N21:N30" si="9">ROUND((E21*I21),2)</f>
        <v>0</v>
      </c>
      <c r="O21" s="84">
        <f t="shared" ref="O21:O30" si="10">ROUND((E21*J21),2)</f>
        <v>0</v>
      </c>
      <c r="P21" s="84">
        <f t="shared" ref="P21:P30" si="11">SUM(M21:O21)</f>
        <v>0</v>
      </c>
    </row>
    <row r="22" spans="1:16" x14ac:dyDescent="0.2">
      <c r="A22" s="69"/>
      <c r="B22" s="70"/>
      <c r="C22" s="29" t="s">
        <v>73</v>
      </c>
      <c r="D22" s="24" t="s">
        <v>30</v>
      </c>
      <c r="E22" s="71">
        <f>0.8*88</f>
        <v>70.400000000000006</v>
      </c>
      <c r="F22" s="84"/>
      <c r="G22" s="48"/>
      <c r="H22" s="84">
        <f t="shared" ref="H22:H23" si="12">ROUND(F22*G22,2)</f>
        <v>0</v>
      </c>
      <c r="I22" s="23"/>
      <c r="J22" s="23"/>
      <c r="K22" s="84">
        <f t="shared" ref="K22:K23" si="13">SUM(H22:J22)</f>
        <v>0</v>
      </c>
      <c r="L22" s="84">
        <f t="shared" ref="L22:L23" si="14">ROUND((E22*F22),2)</f>
        <v>0</v>
      </c>
      <c r="M22" s="84">
        <f t="shared" ref="M22:M23" si="15">ROUND((E22*H22),2)</f>
        <v>0</v>
      </c>
      <c r="N22" s="84">
        <f t="shared" ref="N22:N23" si="16">ROUND((E22*I22),2)</f>
        <v>0</v>
      </c>
      <c r="O22" s="84">
        <f t="shared" ref="O22:O23" si="17">ROUND((E22*J22),2)</f>
        <v>0</v>
      </c>
      <c r="P22" s="84">
        <f t="shared" ref="P22:P23" si="18">SUM(M22:O22)</f>
        <v>0</v>
      </c>
    </row>
    <row r="23" spans="1:16" x14ac:dyDescent="0.2">
      <c r="A23" s="69"/>
      <c r="B23" s="70"/>
      <c r="C23" s="89" t="s">
        <v>74</v>
      </c>
      <c r="D23" s="24" t="s">
        <v>75</v>
      </c>
      <c r="E23" s="71">
        <v>6</v>
      </c>
      <c r="F23" s="71"/>
      <c r="G23" s="72"/>
      <c r="H23" s="84">
        <f t="shared" si="12"/>
        <v>0</v>
      </c>
      <c r="I23" s="71"/>
      <c r="J23" s="71"/>
      <c r="K23" s="84">
        <f t="shared" si="13"/>
        <v>0</v>
      </c>
      <c r="L23" s="84">
        <f t="shared" si="14"/>
        <v>0</v>
      </c>
      <c r="M23" s="84">
        <f t="shared" si="15"/>
        <v>0</v>
      </c>
      <c r="N23" s="84">
        <f t="shared" si="16"/>
        <v>0</v>
      </c>
      <c r="O23" s="84">
        <f t="shared" si="17"/>
        <v>0</v>
      </c>
      <c r="P23" s="84">
        <f t="shared" si="18"/>
        <v>0</v>
      </c>
    </row>
    <row r="24" spans="1:16" x14ac:dyDescent="0.2">
      <c r="A24" s="24">
        <f>A21+1</f>
        <v>5</v>
      </c>
      <c r="B24" s="25"/>
      <c r="C24" s="54" t="s">
        <v>46</v>
      </c>
      <c r="D24" s="24" t="s">
        <v>30</v>
      </c>
      <c r="E24" s="23">
        <f>0.7*88</f>
        <v>61.599999999999994</v>
      </c>
      <c r="F24" s="23"/>
      <c r="G24" s="72"/>
      <c r="H24" s="84">
        <f t="shared" si="0"/>
        <v>0</v>
      </c>
      <c r="I24" s="23"/>
      <c r="J24" s="23"/>
      <c r="K24" s="84">
        <f t="shared" si="1"/>
        <v>0</v>
      </c>
      <c r="L24" s="84">
        <f t="shared" si="7"/>
        <v>0</v>
      </c>
      <c r="M24" s="84">
        <f t="shared" si="8"/>
        <v>0</v>
      </c>
      <c r="N24" s="84">
        <f t="shared" si="9"/>
        <v>0</v>
      </c>
      <c r="O24" s="84">
        <f t="shared" si="10"/>
        <v>0</v>
      </c>
      <c r="P24" s="84">
        <f t="shared" si="11"/>
        <v>0</v>
      </c>
    </row>
    <row r="25" spans="1:16" x14ac:dyDescent="0.2">
      <c r="A25" s="24">
        <f t="shared" ref="A25:A30" si="19">A24+1</f>
        <v>6</v>
      </c>
      <c r="B25" s="25"/>
      <c r="C25" s="26" t="s">
        <v>51</v>
      </c>
      <c r="D25" s="34" t="s">
        <v>30</v>
      </c>
      <c r="E25" s="23">
        <v>132</v>
      </c>
      <c r="F25" s="23"/>
      <c r="G25" s="72"/>
      <c r="H25" s="84">
        <f t="shared" si="0"/>
        <v>0</v>
      </c>
      <c r="I25" s="23"/>
      <c r="J25" s="23"/>
      <c r="K25" s="84">
        <f t="shared" si="1"/>
        <v>0</v>
      </c>
      <c r="L25" s="84">
        <f t="shared" si="7"/>
        <v>0</v>
      </c>
      <c r="M25" s="84">
        <f t="shared" si="8"/>
        <v>0</v>
      </c>
      <c r="N25" s="84">
        <f t="shared" si="9"/>
        <v>0</v>
      </c>
      <c r="O25" s="84">
        <f t="shared" si="10"/>
        <v>0</v>
      </c>
      <c r="P25" s="84">
        <f t="shared" si="11"/>
        <v>0</v>
      </c>
    </row>
    <row r="26" spans="1:16" ht="25.5" x14ac:dyDescent="0.2">
      <c r="A26" s="24">
        <f t="shared" si="19"/>
        <v>7</v>
      </c>
      <c r="B26" s="25"/>
      <c r="C26" s="28" t="s">
        <v>49</v>
      </c>
      <c r="D26" s="27" t="s">
        <v>31</v>
      </c>
      <c r="E26" s="71">
        <f>0.1*132</f>
        <v>13.200000000000001</v>
      </c>
      <c r="F26" s="23"/>
      <c r="G26" s="72"/>
      <c r="H26" s="84">
        <f t="shared" si="0"/>
        <v>0</v>
      </c>
      <c r="I26" s="23"/>
      <c r="J26" s="23"/>
      <c r="K26" s="84">
        <f t="shared" si="1"/>
        <v>0</v>
      </c>
      <c r="L26" s="84">
        <f t="shared" si="7"/>
        <v>0</v>
      </c>
      <c r="M26" s="84">
        <f t="shared" si="8"/>
        <v>0</v>
      </c>
      <c r="N26" s="84">
        <f t="shared" si="9"/>
        <v>0</v>
      </c>
      <c r="O26" s="84">
        <f t="shared" si="10"/>
        <v>0</v>
      </c>
      <c r="P26" s="84">
        <f t="shared" si="11"/>
        <v>0</v>
      </c>
    </row>
    <row r="27" spans="1:16" ht="38.25" x14ac:dyDescent="0.2">
      <c r="A27" s="24">
        <f t="shared" si="19"/>
        <v>8</v>
      </c>
      <c r="B27" s="25"/>
      <c r="C27" s="29" t="s">
        <v>50</v>
      </c>
      <c r="D27" s="24" t="s">
        <v>31</v>
      </c>
      <c r="E27" s="71">
        <f>0.05*132</f>
        <v>6.6000000000000005</v>
      </c>
      <c r="F27" s="23"/>
      <c r="G27" s="72"/>
      <c r="H27" s="84">
        <f t="shared" si="0"/>
        <v>0</v>
      </c>
      <c r="I27" s="23"/>
      <c r="J27" s="23"/>
      <c r="K27" s="84">
        <f t="shared" si="1"/>
        <v>0</v>
      </c>
      <c r="L27" s="84">
        <f t="shared" si="7"/>
        <v>0</v>
      </c>
      <c r="M27" s="84">
        <f t="shared" si="8"/>
        <v>0</v>
      </c>
      <c r="N27" s="84">
        <f t="shared" si="9"/>
        <v>0</v>
      </c>
      <c r="O27" s="84">
        <f t="shared" si="10"/>
        <v>0</v>
      </c>
      <c r="P27" s="84">
        <f t="shared" si="11"/>
        <v>0</v>
      </c>
    </row>
    <row r="28" spans="1:16" x14ac:dyDescent="0.2">
      <c r="A28" s="24">
        <f t="shared" si="19"/>
        <v>9</v>
      </c>
      <c r="B28" s="25"/>
      <c r="C28" s="43" t="s">
        <v>32</v>
      </c>
      <c r="D28" s="24" t="s">
        <v>29</v>
      </c>
      <c r="E28" s="23">
        <f>1.5+1.5+88+88</f>
        <v>179</v>
      </c>
      <c r="F28" s="23"/>
      <c r="G28" s="72"/>
      <c r="H28" s="84">
        <f t="shared" si="0"/>
        <v>0</v>
      </c>
      <c r="I28" s="23"/>
      <c r="J28" s="23"/>
      <c r="K28" s="84">
        <f t="shared" si="1"/>
        <v>0</v>
      </c>
      <c r="L28" s="84">
        <f t="shared" si="7"/>
        <v>0</v>
      </c>
      <c r="M28" s="84">
        <f t="shared" si="8"/>
        <v>0</v>
      </c>
      <c r="N28" s="84">
        <f t="shared" si="9"/>
        <v>0</v>
      </c>
      <c r="O28" s="84">
        <f t="shared" si="10"/>
        <v>0</v>
      </c>
      <c r="P28" s="84">
        <f t="shared" si="11"/>
        <v>0</v>
      </c>
    </row>
    <row r="29" spans="1:16" ht="38.25" x14ac:dyDescent="0.2">
      <c r="A29" s="24">
        <f t="shared" si="19"/>
        <v>10</v>
      </c>
      <c r="B29" s="25"/>
      <c r="C29" s="29" t="s">
        <v>43</v>
      </c>
      <c r="D29" s="24" t="s">
        <v>30</v>
      </c>
      <c r="E29" s="23">
        <v>132</v>
      </c>
      <c r="F29" s="23"/>
      <c r="G29" s="72"/>
      <c r="H29" s="84">
        <f t="shared" si="0"/>
        <v>0</v>
      </c>
      <c r="I29" s="23"/>
      <c r="J29" s="23"/>
      <c r="K29" s="84">
        <f t="shared" si="1"/>
        <v>0</v>
      </c>
      <c r="L29" s="84">
        <f t="shared" si="7"/>
        <v>0</v>
      </c>
      <c r="M29" s="90">
        <f t="shared" si="8"/>
        <v>0</v>
      </c>
      <c r="N29" s="84">
        <f t="shared" si="9"/>
        <v>0</v>
      </c>
      <c r="O29" s="84">
        <f t="shared" si="10"/>
        <v>0</v>
      </c>
      <c r="P29" s="84">
        <f t="shared" si="11"/>
        <v>0</v>
      </c>
    </row>
    <row r="30" spans="1:16" ht="25.5" x14ac:dyDescent="0.2">
      <c r="A30" s="24">
        <f t="shared" si="19"/>
        <v>11</v>
      </c>
      <c r="B30" s="25"/>
      <c r="C30" s="29" t="s">
        <v>62</v>
      </c>
      <c r="D30" s="24" t="s">
        <v>40</v>
      </c>
      <c r="E30" s="23">
        <v>1</v>
      </c>
      <c r="F30" s="23"/>
      <c r="G30" s="72"/>
      <c r="H30" s="84">
        <f t="shared" si="0"/>
        <v>0</v>
      </c>
      <c r="I30" s="23"/>
      <c r="J30" s="23"/>
      <c r="K30" s="84">
        <f t="shared" si="1"/>
        <v>0</v>
      </c>
      <c r="L30" s="84">
        <f t="shared" si="7"/>
        <v>0</v>
      </c>
      <c r="M30" s="84">
        <f t="shared" si="8"/>
        <v>0</v>
      </c>
      <c r="N30" s="84">
        <f t="shared" si="9"/>
        <v>0</v>
      </c>
      <c r="O30" s="84">
        <f t="shared" si="10"/>
        <v>0</v>
      </c>
      <c r="P30" s="84">
        <f t="shared" si="11"/>
        <v>0</v>
      </c>
    </row>
    <row r="31" spans="1:16" ht="27.75" customHeight="1" x14ac:dyDescent="0.2">
      <c r="A31" s="44"/>
      <c r="B31" s="45"/>
      <c r="C31" s="57" t="s">
        <v>58</v>
      </c>
      <c r="D31" s="44"/>
      <c r="E31" s="46"/>
      <c r="F31" s="46"/>
      <c r="G31" s="47"/>
      <c r="H31" s="86"/>
      <c r="I31" s="46"/>
      <c r="J31" s="46"/>
      <c r="K31" s="86"/>
      <c r="L31" s="86"/>
      <c r="M31" s="86"/>
      <c r="N31" s="86"/>
      <c r="O31" s="86"/>
      <c r="P31" s="86"/>
    </row>
    <row r="32" spans="1:16" x14ac:dyDescent="0.2">
      <c r="A32" s="44"/>
      <c r="B32" s="45"/>
      <c r="C32" s="60" t="s">
        <v>91</v>
      </c>
      <c r="D32" s="59"/>
      <c r="E32" s="46"/>
      <c r="F32" s="46"/>
      <c r="G32" s="47"/>
      <c r="H32" s="86"/>
      <c r="I32" s="46"/>
      <c r="J32" s="46"/>
      <c r="K32" s="86"/>
      <c r="L32" s="86"/>
      <c r="M32" s="86"/>
      <c r="N32" s="86"/>
      <c r="O32" s="86"/>
      <c r="P32" s="86"/>
    </row>
    <row r="33" spans="1:16" ht="15.75" x14ac:dyDescent="0.2">
      <c r="A33" s="24">
        <v>12</v>
      </c>
      <c r="B33" s="25"/>
      <c r="C33" s="65" t="s">
        <v>52</v>
      </c>
      <c r="D33" s="61" t="s">
        <v>57</v>
      </c>
      <c r="E33" s="23">
        <f>5*43</f>
        <v>215</v>
      </c>
      <c r="F33" s="23"/>
      <c r="G33" s="30"/>
      <c r="H33" s="84">
        <f t="shared" si="0"/>
        <v>0</v>
      </c>
      <c r="I33" s="23"/>
      <c r="J33" s="23"/>
      <c r="K33" s="84">
        <f t="shared" ref="K33:K39" si="20">SUM(H33:J33)</f>
        <v>0</v>
      </c>
      <c r="L33" s="84">
        <f t="shared" ref="L33:L39" si="21">ROUND((E33*F33),2)</f>
        <v>0</v>
      </c>
      <c r="M33" s="84">
        <f t="shared" ref="M33:M39" si="22">ROUND((E33*H33),2)</f>
        <v>0</v>
      </c>
      <c r="N33" s="84">
        <f t="shared" ref="N33:N39" si="23">ROUND((E33*I33),2)</f>
        <v>0</v>
      </c>
      <c r="O33" s="84">
        <f t="shared" ref="O33:O39" si="24">ROUND((E33*J33),2)</f>
        <v>0</v>
      </c>
      <c r="P33" s="84">
        <f t="shared" ref="P33:P39" si="25">SUM(M33:O33)</f>
        <v>0</v>
      </c>
    </row>
    <row r="34" spans="1:16" ht="16.5" x14ac:dyDescent="0.25">
      <c r="A34" s="24">
        <f>A33+1</f>
        <v>13</v>
      </c>
      <c r="B34" s="25"/>
      <c r="C34" s="65" t="s">
        <v>67</v>
      </c>
      <c r="D34" s="61" t="s">
        <v>57</v>
      </c>
      <c r="E34" s="23">
        <v>215</v>
      </c>
      <c r="F34" s="23"/>
      <c r="G34" s="30"/>
      <c r="H34" s="84">
        <f t="shared" si="0"/>
        <v>0</v>
      </c>
      <c r="I34" s="23"/>
      <c r="J34" s="23"/>
      <c r="K34" s="84">
        <f t="shared" si="20"/>
        <v>0</v>
      </c>
      <c r="L34" s="84">
        <f t="shared" si="21"/>
        <v>0</v>
      </c>
      <c r="M34" s="84">
        <f t="shared" si="22"/>
        <v>0</v>
      </c>
      <c r="N34" s="84">
        <f t="shared" si="23"/>
        <v>0</v>
      </c>
      <c r="O34" s="84">
        <f t="shared" si="24"/>
        <v>0</v>
      </c>
      <c r="P34" s="84">
        <f t="shared" si="25"/>
        <v>0</v>
      </c>
    </row>
    <row r="35" spans="1:16" x14ac:dyDescent="0.2">
      <c r="A35" s="24">
        <f t="shared" ref="A35:A39" si="26">A34+1</f>
        <v>14</v>
      </c>
      <c r="B35" s="25"/>
      <c r="C35" s="29" t="s">
        <v>76</v>
      </c>
      <c r="D35" s="24" t="s">
        <v>29</v>
      </c>
      <c r="E35" s="23">
        <v>88</v>
      </c>
      <c r="F35" s="23"/>
      <c r="G35" s="30"/>
      <c r="H35" s="84">
        <f t="shared" si="0"/>
        <v>0</v>
      </c>
      <c r="I35" s="23"/>
      <c r="J35" s="23"/>
      <c r="K35" s="84">
        <f t="shared" si="20"/>
        <v>0</v>
      </c>
      <c r="L35" s="84">
        <f t="shared" si="21"/>
        <v>0</v>
      </c>
      <c r="M35" s="84">
        <f t="shared" si="22"/>
        <v>0</v>
      </c>
      <c r="N35" s="84">
        <f t="shared" si="23"/>
        <v>0</v>
      </c>
      <c r="O35" s="84">
        <f t="shared" si="24"/>
        <v>0</v>
      </c>
      <c r="P35" s="84">
        <f t="shared" si="25"/>
        <v>0</v>
      </c>
    </row>
    <row r="36" spans="1:16" x14ac:dyDescent="0.2">
      <c r="A36" s="24">
        <f t="shared" si="26"/>
        <v>15</v>
      </c>
      <c r="B36" s="25"/>
      <c r="C36" s="66" t="s">
        <v>53</v>
      </c>
      <c r="D36" s="62" t="s">
        <v>29</v>
      </c>
      <c r="E36" s="23">
        <f>5+43+5+43</f>
        <v>96</v>
      </c>
      <c r="F36" s="23"/>
      <c r="G36" s="30"/>
      <c r="H36" s="84">
        <f t="shared" si="0"/>
        <v>0</v>
      </c>
      <c r="I36" s="23"/>
      <c r="J36" s="23"/>
      <c r="K36" s="84">
        <f t="shared" si="20"/>
        <v>0</v>
      </c>
      <c r="L36" s="84">
        <f t="shared" si="21"/>
        <v>0</v>
      </c>
      <c r="M36" s="84">
        <f t="shared" si="22"/>
        <v>0</v>
      </c>
      <c r="N36" s="84">
        <f t="shared" si="23"/>
        <v>0</v>
      </c>
      <c r="O36" s="84">
        <f t="shared" si="24"/>
        <v>0</v>
      </c>
      <c r="P36" s="84">
        <f t="shared" si="25"/>
        <v>0</v>
      </c>
    </row>
    <row r="37" spans="1:16" x14ac:dyDescent="0.2">
      <c r="A37" s="24">
        <f t="shared" si="26"/>
        <v>16</v>
      </c>
      <c r="B37" s="25"/>
      <c r="C37" s="67" t="s">
        <v>54</v>
      </c>
      <c r="D37" s="63" t="s">
        <v>30</v>
      </c>
      <c r="E37" s="23">
        <v>215</v>
      </c>
      <c r="F37" s="23"/>
      <c r="G37" s="30"/>
      <c r="H37" s="84">
        <f t="shared" si="0"/>
        <v>0</v>
      </c>
      <c r="I37" s="23"/>
      <c r="J37" s="23"/>
      <c r="K37" s="84">
        <f t="shared" si="20"/>
        <v>0</v>
      </c>
      <c r="L37" s="84">
        <f t="shared" si="21"/>
        <v>0</v>
      </c>
      <c r="M37" s="84">
        <f t="shared" si="22"/>
        <v>0</v>
      </c>
      <c r="N37" s="84">
        <f t="shared" si="23"/>
        <v>0</v>
      </c>
      <c r="O37" s="84">
        <f t="shared" si="24"/>
        <v>0</v>
      </c>
      <c r="P37" s="84">
        <f t="shared" si="25"/>
        <v>0</v>
      </c>
    </row>
    <row r="38" spans="1:16" ht="15.75" x14ac:dyDescent="0.2">
      <c r="A38" s="24">
        <f t="shared" si="26"/>
        <v>17</v>
      </c>
      <c r="B38" s="25"/>
      <c r="C38" s="67" t="s">
        <v>55</v>
      </c>
      <c r="D38" s="63" t="s">
        <v>57</v>
      </c>
      <c r="E38" s="23">
        <v>215</v>
      </c>
      <c r="F38" s="23"/>
      <c r="G38" s="30"/>
      <c r="H38" s="84">
        <f t="shared" si="0"/>
        <v>0</v>
      </c>
      <c r="I38" s="23"/>
      <c r="J38" s="23"/>
      <c r="K38" s="84">
        <f t="shared" si="20"/>
        <v>0</v>
      </c>
      <c r="L38" s="84">
        <f t="shared" si="21"/>
        <v>0</v>
      </c>
      <c r="M38" s="84">
        <f t="shared" si="22"/>
        <v>0</v>
      </c>
      <c r="N38" s="84">
        <f t="shared" si="23"/>
        <v>0</v>
      </c>
      <c r="O38" s="84">
        <f t="shared" si="24"/>
        <v>0</v>
      </c>
      <c r="P38" s="84">
        <f t="shared" si="25"/>
        <v>0</v>
      </c>
    </row>
    <row r="39" spans="1:16" ht="15.75" x14ac:dyDescent="0.2">
      <c r="A39" s="24">
        <f t="shared" si="26"/>
        <v>18</v>
      </c>
      <c r="B39" s="25"/>
      <c r="C39" s="68" t="s">
        <v>56</v>
      </c>
      <c r="D39" s="64" t="s">
        <v>57</v>
      </c>
      <c r="E39" s="23">
        <v>215</v>
      </c>
      <c r="F39" s="23"/>
      <c r="G39" s="30"/>
      <c r="H39" s="84">
        <f t="shared" si="0"/>
        <v>0</v>
      </c>
      <c r="I39" s="23"/>
      <c r="J39" s="23"/>
      <c r="K39" s="84">
        <f t="shared" si="20"/>
        <v>0</v>
      </c>
      <c r="L39" s="84">
        <f t="shared" si="21"/>
        <v>0</v>
      </c>
      <c r="M39" s="84">
        <f t="shared" si="22"/>
        <v>0</v>
      </c>
      <c r="N39" s="84">
        <f t="shared" si="23"/>
        <v>0</v>
      </c>
      <c r="O39" s="84">
        <f t="shared" si="24"/>
        <v>0</v>
      </c>
      <c r="P39" s="84">
        <f t="shared" si="25"/>
        <v>0</v>
      </c>
    </row>
    <row r="40" spans="1:16" x14ac:dyDescent="0.2">
      <c r="A40" s="44"/>
      <c r="B40" s="45"/>
      <c r="C40" s="53" t="s">
        <v>90</v>
      </c>
      <c r="D40" s="44"/>
      <c r="E40" s="46"/>
      <c r="F40" s="46"/>
      <c r="G40" s="47"/>
      <c r="H40" s="46"/>
      <c r="I40" s="46"/>
      <c r="J40" s="46"/>
      <c r="K40" s="46"/>
      <c r="L40" s="46"/>
      <c r="M40" s="46"/>
      <c r="N40" s="46"/>
      <c r="O40" s="46"/>
      <c r="P40" s="46"/>
    </row>
    <row r="41" spans="1:16" ht="15.75" x14ac:dyDescent="0.2">
      <c r="A41" s="24">
        <v>36</v>
      </c>
      <c r="B41" s="25"/>
      <c r="C41" s="65" t="s">
        <v>52</v>
      </c>
      <c r="D41" s="61" t="s">
        <v>57</v>
      </c>
      <c r="E41" s="23">
        <f>3.5*34</f>
        <v>119</v>
      </c>
      <c r="F41" s="23"/>
      <c r="G41" s="30"/>
      <c r="H41" s="23">
        <f t="shared" ref="H41:H57" si="27">ROUND((F41*G41),2)</f>
        <v>0</v>
      </c>
      <c r="I41" s="23"/>
      <c r="J41" s="23"/>
      <c r="K41" s="23">
        <f t="shared" ref="K41:K48" si="28">SUM(H41:J41)</f>
        <v>0</v>
      </c>
      <c r="L41" s="23">
        <f t="shared" ref="L41:L48" si="29">ROUND((E41*F41),2)</f>
        <v>0</v>
      </c>
      <c r="M41" s="23">
        <f t="shared" ref="M41:M48" si="30">ROUND((E41*H41),2)</f>
        <v>0</v>
      </c>
      <c r="N41" s="23">
        <f t="shared" ref="N41:N48" si="31">ROUND((E41*I41),2)</f>
        <v>0</v>
      </c>
      <c r="O41" s="23">
        <f t="shared" ref="O41:O48" si="32">ROUND((E41*J41),2)</f>
        <v>0</v>
      </c>
      <c r="P41" s="23">
        <f t="shared" ref="P41:P48" si="33">SUM(M41:O41)</f>
        <v>0</v>
      </c>
    </row>
    <row r="42" spans="1:16" ht="16.5" x14ac:dyDescent="0.25">
      <c r="A42" s="24">
        <f>A41+1</f>
        <v>37</v>
      </c>
      <c r="B42" s="25"/>
      <c r="C42" s="65" t="s">
        <v>67</v>
      </c>
      <c r="D42" s="61" t="s">
        <v>57</v>
      </c>
      <c r="E42" s="23">
        <v>119</v>
      </c>
      <c r="F42" s="23"/>
      <c r="G42" s="30"/>
      <c r="H42" s="23">
        <f t="shared" si="27"/>
        <v>0</v>
      </c>
      <c r="I42" s="23"/>
      <c r="J42" s="23"/>
      <c r="K42" s="23">
        <f t="shared" si="28"/>
        <v>0</v>
      </c>
      <c r="L42" s="23">
        <f t="shared" si="29"/>
        <v>0</v>
      </c>
      <c r="M42" s="23">
        <f t="shared" si="30"/>
        <v>0</v>
      </c>
      <c r="N42" s="23">
        <f t="shared" si="31"/>
        <v>0</v>
      </c>
      <c r="O42" s="23">
        <f t="shared" si="32"/>
        <v>0</v>
      </c>
      <c r="P42" s="23">
        <f t="shared" si="33"/>
        <v>0</v>
      </c>
    </row>
    <row r="43" spans="1:16" x14ac:dyDescent="0.2">
      <c r="A43" s="24">
        <f t="shared" ref="A43:A49" si="34">A42+1</f>
        <v>38</v>
      </c>
      <c r="B43" s="25"/>
      <c r="C43" s="65" t="s">
        <v>78</v>
      </c>
      <c r="D43" s="61" t="s">
        <v>30</v>
      </c>
      <c r="E43" s="23">
        <v>10</v>
      </c>
      <c r="F43" s="23"/>
      <c r="G43" s="30"/>
      <c r="H43" s="23"/>
      <c r="I43" s="23"/>
      <c r="J43" s="23"/>
      <c r="K43" s="23"/>
      <c r="L43" s="23"/>
      <c r="M43" s="23"/>
      <c r="N43" s="23"/>
      <c r="O43" s="23"/>
      <c r="P43" s="23"/>
    </row>
    <row r="44" spans="1:16" x14ac:dyDescent="0.2">
      <c r="A44" s="24">
        <f t="shared" si="34"/>
        <v>39</v>
      </c>
      <c r="B44" s="25"/>
      <c r="C44" s="29" t="s">
        <v>77</v>
      </c>
      <c r="D44" s="24" t="s">
        <v>29</v>
      </c>
      <c r="E44" s="23">
        <f>3.5+350+34+34</f>
        <v>421.5</v>
      </c>
      <c r="F44" s="23"/>
      <c r="G44" s="30"/>
      <c r="H44" s="23">
        <f t="shared" si="27"/>
        <v>0</v>
      </c>
      <c r="I44" s="23"/>
      <c r="J44" s="23"/>
      <c r="K44" s="23">
        <f t="shared" si="28"/>
        <v>0</v>
      </c>
      <c r="L44" s="23">
        <f t="shared" si="29"/>
        <v>0</v>
      </c>
      <c r="M44" s="23">
        <f t="shared" si="30"/>
        <v>0</v>
      </c>
      <c r="N44" s="23">
        <f t="shared" si="31"/>
        <v>0</v>
      </c>
      <c r="O44" s="23">
        <f t="shared" si="32"/>
        <v>0</v>
      </c>
      <c r="P44" s="23">
        <f t="shared" si="33"/>
        <v>0</v>
      </c>
    </row>
    <row r="45" spans="1:16" x14ac:dyDescent="0.2">
      <c r="A45" s="24">
        <f t="shared" si="34"/>
        <v>40</v>
      </c>
      <c r="B45" s="25"/>
      <c r="C45" s="66" t="s">
        <v>53</v>
      </c>
      <c r="D45" s="62" t="s">
        <v>29</v>
      </c>
      <c r="E45" s="23">
        <v>421.5</v>
      </c>
      <c r="F45" s="23"/>
      <c r="G45" s="30"/>
      <c r="H45" s="23">
        <f t="shared" si="27"/>
        <v>0</v>
      </c>
      <c r="I45" s="23"/>
      <c r="J45" s="23"/>
      <c r="K45" s="23">
        <f t="shared" si="28"/>
        <v>0</v>
      </c>
      <c r="L45" s="23">
        <f t="shared" si="29"/>
        <v>0</v>
      </c>
      <c r="M45" s="23">
        <f t="shared" si="30"/>
        <v>0</v>
      </c>
      <c r="N45" s="23">
        <f t="shared" si="31"/>
        <v>0</v>
      </c>
      <c r="O45" s="23">
        <f t="shared" si="32"/>
        <v>0</v>
      </c>
      <c r="P45" s="23">
        <f t="shared" si="33"/>
        <v>0</v>
      </c>
    </row>
    <row r="46" spans="1:16" x14ac:dyDescent="0.2">
      <c r="A46" s="24">
        <f t="shared" si="34"/>
        <v>41</v>
      </c>
      <c r="B46" s="25"/>
      <c r="C46" s="67" t="s">
        <v>54</v>
      </c>
      <c r="D46" s="63" t="s">
        <v>30</v>
      </c>
      <c r="E46" s="23">
        <v>119</v>
      </c>
      <c r="F46" s="23"/>
      <c r="G46" s="30"/>
      <c r="H46" s="23">
        <f t="shared" si="27"/>
        <v>0</v>
      </c>
      <c r="I46" s="23"/>
      <c r="J46" s="23"/>
      <c r="K46" s="23">
        <f t="shared" si="28"/>
        <v>0</v>
      </c>
      <c r="L46" s="23">
        <f t="shared" si="29"/>
        <v>0</v>
      </c>
      <c r="M46" s="23">
        <f t="shared" si="30"/>
        <v>0</v>
      </c>
      <c r="N46" s="23">
        <f t="shared" si="31"/>
        <v>0</v>
      </c>
      <c r="O46" s="23">
        <f t="shared" si="32"/>
        <v>0</v>
      </c>
      <c r="P46" s="23">
        <f t="shared" si="33"/>
        <v>0</v>
      </c>
    </row>
    <row r="47" spans="1:16" ht="15.75" x14ac:dyDescent="0.2">
      <c r="A47" s="24">
        <f t="shared" si="34"/>
        <v>42</v>
      </c>
      <c r="B47" s="25"/>
      <c r="C47" s="67" t="s">
        <v>55</v>
      </c>
      <c r="D47" s="63" t="s">
        <v>57</v>
      </c>
      <c r="E47" s="23">
        <v>119</v>
      </c>
      <c r="F47" s="23"/>
      <c r="G47" s="30"/>
      <c r="H47" s="23">
        <f t="shared" si="27"/>
        <v>0</v>
      </c>
      <c r="I47" s="23"/>
      <c r="J47" s="23"/>
      <c r="K47" s="23">
        <f t="shared" si="28"/>
        <v>0</v>
      </c>
      <c r="L47" s="23">
        <f t="shared" si="29"/>
        <v>0</v>
      </c>
      <c r="M47" s="23">
        <f t="shared" si="30"/>
        <v>0</v>
      </c>
      <c r="N47" s="23">
        <f t="shared" si="31"/>
        <v>0</v>
      </c>
      <c r="O47" s="23">
        <f t="shared" si="32"/>
        <v>0</v>
      </c>
      <c r="P47" s="23">
        <f t="shared" si="33"/>
        <v>0</v>
      </c>
    </row>
    <row r="48" spans="1:16" ht="15.75" x14ac:dyDescent="0.2">
      <c r="A48" s="24">
        <f t="shared" si="34"/>
        <v>43</v>
      </c>
      <c r="B48" s="24"/>
      <c r="C48" s="68" t="s">
        <v>56</v>
      </c>
      <c r="D48" s="64" t="s">
        <v>57</v>
      </c>
      <c r="E48" s="23">
        <v>119</v>
      </c>
      <c r="F48" s="23"/>
      <c r="G48" s="30"/>
      <c r="H48" s="23">
        <f t="shared" si="27"/>
        <v>0</v>
      </c>
      <c r="I48" s="23"/>
      <c r="J48" s="23"/>
      <c r="K48" s="23">
        <f t="shared" si="28"/>
        <v>0</v>
      </c>
      <c r="L48" s="23">
        <f t="shared" si="29"/>
        <v>0</v>
      </c>
      <c r="M48" s="23">
        <f t="shared" si="30"/>
        <v>0</v>
      </c>
      <c r="N48" s="23">
        <f t="shared" si="31"/>
        <v>0</v>
      </c>
      <c r="O48" s="23">
        <f t="shared" si="32"/>
        <v>0</v>
      </c>
      <c r="P48" s="23">
        <f t="shared" si="33"/>
        <v>0</v>
      </c>
    </row>
    <row r="49" spans="1:16" x14ac:dyDescent="0.2">
      <c r="A49" s="24">
        <f t="shared" si="34"/>
        <v>44</v>
      </c>
      <c r="B49" s="24"/>
      <c r="C49" s="29" t="s">
        <v>87</v>
      </c>
      <c r="D49" s="24" t="s">
        <v>48</v>
      </c>
      <c r="E49" s="71">
        <v>10</v>
      </c>
      <c r="F49" s="23"/>
      <c r="G49" s="30"/>
      <c r="H49" s="23"/>
      <c r="I49" s="23"/>
      <c r="J49" s="23"/>
      <c r="K49" s="23"/>
      <c r="L49" s="23">
        <f t="shared" ref="L49" si="35">ROUND((E49*F49),2)</f>
        <v>0</v>
      </c>
      <c r="M49" s="23">
        <f t="shared" ref="M49" si="36">ROUND((E49*H49),2)</f>
        <v>0</v>
      </c>
      <c r="N49" s="23">
        <f t="shared" ref="N49" si="37">ROUND((E49*I49),2)</f>
        <v>0</v>
      </c>
      <c r="O49" s="23">
        <f t="shared" ref="O49" si="38">ROUND((E49*J49),2)</f>
        <v>0</v>
      </c>
      <c r="P49" s="23">
        <f t="shared" ref="P49" si="39">SUM(M49:O49)</f>
        <v>0</v>
      </c>
    </row>
    <row r="50" spans="1:16" x14ac:dyDescent="0.2">
      <c r="A50" s="44"/>
      <c r="B50" s="45"/>
      <c r="C50" s="53" t="s">
        <v>89</v>
      </c>
      <c r="D50" s="44"/>
      <c r="E50" s="46"/>
      <c r="F50" s="46"/>
      <c r="G50" s="47"/>
      <c r="H50" s="46"/>
      <c r="I50" s="46"/>
      <c r="J50" s="46"/>
      <c r="K50" s="46"/>
      <c r="L50" s="46"/>
      <c r="M50" s="46"/>
      <c r="N50" s="46"/>
      <c r="O50" s="46"/>
      <c r="P50" s="46"/>
    </row>
    <row r="51" spans="1:16" ht="15.75" x14ac:dyDescent="0.2">
      <c r="A51" s="24">
        <v>45</v>
      </c>
      <c r="B51" s="24"/>
      <c r="C51" s="65" t="s">
        <v>52</v>
      </c>
      <c r="D51" s="61" t="s">
        <v>57</v>
      </c>
      <c r="E51" s="23">
        <f>115+300</f>
        <v>415</v>
      </c>
      <c r="F51" s="23"/>
      <c r="G51" s="30"/>
      <c r="H51" s="23">
        <f t="shared" si="27"/>
        <v>0</v>
      </c>
      <c r="I51" s="23"/>
      <c r="J51" s="23"/>
      <c r="K51" s="23">
        <f t="shared" ref="K51:K57" si="40">SUM(H51:J51)</f>
        <v>0</v>
      </c>
      <c r="L51" s="23">
        <f t="shared" ref="L51:L57" si="41">ROUND((E51*F51),2)</f>
        <v>0</v>
      </c>
      <c r="M51" s="23">
        <f t="shared" ref="M51:M57" si="42">ROUND((E51*H51),2)</f>
        <v>0</v>
      </c>
      <c r="N51" s="23">
        <f t="shared" ref="N51:N57" si="43">ROUND((E51*I51),2)</f>
        <v>0</v>
      </c>
      <c r="O51" s="23">
        <f t="shared" ref="O51:O57" si="44">ROUND((E51*J51),2)</f>
        <v>0</v>
      </c>
      <c r="P51" s="23">
        <f t="shared" ref="P51:P57" si="45">SUM(M51:O51)</f>
        <v>0</v>
      </c>
    </row>
    <row r="52" spans="1:16" ht="16.5" x14ac:dyDescent="0.25">
      <c r="A52" s="24">
        <f>A51+1</f>
        <v>46</v>
      </c>
      <c r="B52" s="24"/>
      <c r="C52" s="65" t="s">
        <v>67</v>
      </c>
      <c r="D52" s="61" t="s">
        <v>57</v>
      </c>
      <c r="E52" s="23">
        <v>415</v>
      </c>
      <c r="F52" s="23"/>
      <c r="G52" s="30"/>
      <c r="H52" s="23">
        <f t="shared" si="27"/>
        <v>0</v>
      </c>
      <c r="I52" s="23"/>
      <c r="J52" s="23"/>
      <c r="K52" s="23">
        <f t="shared" si="40"/>
        <v>0</v>
      </c>
      <c r="L52" s="23">
        <f t="shared" si="41"/>
        <v>0</v>
      </c>
      <c r="M52" s="23">
        <f t="shared" si="42"/>
        <v>0</v>
      </c>
      <c r="N52" s="23">
        <f t="shared" si="43"/>
        <v>0</v>
      </c>
      <c r="O52" s="23">
        <f t="shared" si="44"/>
        <v>0</v>
      </c>
      <c r="P52" s="23">
        <f t="shared" si="45"/>
        <v>0</v>
      </c>
    </row>
    <row r="53" spans="1:16" ht="25.5" x14ac:dyDescent="0.2">
      <c r="A53" s="24">
        <f t="shared" ref="A53:A57" si="46">A52+1</f>
        <v>47</v>
      </c>
      <c r="B53" s="24"/>
      <c r="C53" s="29" t="s">
        <v>79</v>
      </c>
      <c r="D53" s="24" t="s">
        <v>29</v>
      </c>
      <c r="E53" s="71">
        <f>20+15</f>
        <v>35</v>
      </c>
      <c r="F53" s="23"/>
      <c r="G53" s="30"/>
      <c r="H53" s="23">
        <f>ROUND((F53*G53),2)</f>
        <v>0</v>
      </c>
      <c r="I53" s="23"/>
      <c r="J53" s="23"/>
      <c r="K53" s="23">
        <f t="shared" si="40"/>
        <v>0</v>
      </c>
      <c r="L53" s="23">
        <f t="shared" si="41"/>
        <v>0</v>
      </c>
      <c r="M53" s="23">
        <f t="shared" si="42"/>
        <v>0</v>
      </c>
      <c r="N53" s="23">
        <f t="shared" si="43"/>
        <v>0</v>
      </c>
      <c r="O53" s="23">
        <f t="shared" si="44"/>
        <v>0</v>
      </c>
      <c r="P53" s="23">
        <f t="shared" si="45"/>
        <v>0</v>
      </c>
    </row>
    <row r="54" spans="1:16" x14ac:dyDescent="0.2">
      <c r="A54" s="24">
        <f t="shared" si="46"/>
        <v>48</v>
      </c>
      <c r="B54" s="24"/>
      <c r="C54" s="66" t="s">
        <v>53</v>
      </c>
      <c r="D54" s="62" t="s">
        <v>29</v>
      </c>
      <c r="E54" s="23">
        <f>31+5+34+5+20+15+20+15</f>
        <v>145</v>
      </c>
      <c r="F54" s="23"/>
      <c r="G54" s="30"/>
      <c r="H54" s="23">
        <f t="shared" si="27"/>
        <v>0</v>
      </c>
      <c r="I54" s="23"/>
      <c r="J54" s="23"/>
      <c r="K54" s="23">
        <f t="shared" si="40"/>
        <v>0</v>
      </c>
      <c r="L54" s="23">
        <f t="shared" si="41"/>
        <v>0</v>
      </c>
      <c r="M54" s="23">
        <f t="shared" si="42"/>
        <v>0</v>
      </c>
      <c r="N54" s="23">
        <f t="shared" si="43"/>
        <v>0</v>
      </c>
      <c r="O54" s="23">
        <f t="shared" si="44"/>
        <v>0</v>
      </c>
      <c r="P54" s="23">
        <f t="shared" si="45"/>
        <v>0</v>
      </c>
    </row>
    <row r="55" spans="1:16" x14ac:dyDescent="0.2">
      <c r="A55" s="24">
        <f t="shared" si="46"/>
        <v>49</v>
      </c>
      <c r="B55" s="24"/>
      <c r="C55" s="67" t="s">
        <v>54</v>
      </c>
      <c r="D55" s="63" t="s">
        <v>30</v>
      </c>
      <c r="E55" s="23">
        <v>415</v>
      </c>
      <c r="F55" s="23"/>
      <c r="G55" s="30"/>
      <c r="H55" s="23">
        <f t="shared" si="27"/>
        <v>0</v>
      </c>
      <c r="I55" s="23"/>
      <c r="J55" s="23"/>
      <c r="K55" s="23">
        <f t="shared" si="40"/>
        <v>0</v>
      </c>
      <c r="L55" s="23">
        <f t="shared" si="41"/>
        <v>0</v>
      </c>
      <c r="M55" s="23">
        <f t="shared" si="42"/>
        <v>0</v>
      </c>
      <c r="N55" s="23">
        <f t="shared" si="43"/>
        <v>0</v>
      </c>
      <c r="O55" s="23">
        <f t="shared" si="44"/>
        <v>0</v>
      </c>
      <c r="P55" s="23">
        <f t="shared" si="45"/>
        <v>0</v>
      </c>
    </row>
    <row r="56" spans="1:16" ht="15.75" x14ac:dyDescent="0.2">
      <c r="A56" s="24">
        <f t="shared" si="46"/>
        <v>50</v>
      </c>
      <c r="B56" s="24"/>
      <c r="C56" s="67" t="s">
        <v>55</v>
      </c>
      <c r="D56" s="63" t="s">
        <v>57</v>
      </c>
      <c r="E56" s="23">
        <v>415</v>
      </c>
      <c r="F56" s="23"/>
      <c r="G56" s="30"/>
      <c r="H56" s="23">
        <f t="shared" si="27"/>
        <v>0</v>
      </c>
      <c r="I56" s="23"/>
      <c r="J56" s="23"/>
      <c r="K56" s="23">
        <f t="shared" si="40"/>
        <v>0</v>
      </c>
      <c r="L56" s="23">
        <f t="shared" si="41"/>
        <v>0</v>
      </c>
      <c r="M56" s="23">
        <f t="shared" si="42"/>
        <v>0</v>
      </c>
      <c r="N56" s="23">
        <f t="shared" si="43"/>
        <v>0</v>
      </c>
      <c r="O56" s="23">
        <f t="shared" si="44"/>
        <v>0</v>
      </c>
      <c r="P56" s="23">
        <f t="shared" si="45"/>
        <v>0</v>
      </c>
    </row>
    <row r="57" spans="1:16" ht="15.75" x14ac:dyDescent="0.2">
      <c r="A57" s="24">
        <f t="shared" si="46"/>
        <v>51</v>
      </c>
      <c r="B57" s="24"/>
      <c r="C57" s="68" t="s">
        <v>56</v>
      </c>
      <c r="D57" s="64" t="s">
        <v>57</v>
      </c>
      <c r="E57" s="23">
        <v>415</v>
      </c>
      <c r="F57" s="23"/>
      <c r="G57" s="30"/>
      <c r="H57" s="23">
        <f t="shared" si="27"/>
        <v>0</v>
      </c>
      <c r="I57" s="23"/>
      <c r="J57" s="23"/>
      <c r="K57" s="23">
        <f t="shared" si="40"/>
        <v>0</v>
      </c>
      <c r="L57" s="23">
        <f t="shared" si="41"/>
        <v>0</v>
      </c>
      <c r="M57" s="23">
        <f t="shared" si="42"/>
        <v>0</v>
      </c>
      <c r="N57" s="23">
        <f t="shared" si="43"/>
        <v>0</v>
      </c>
      <c r="O57" s="23">
        <f t="shared" si="44"/>
        <v>0</v>
      </c>
      <c r="P57" s="23">
        <f t="shared" si="45"/>
        <v>0</v>
      </c>
    </row>
    <row r="58" spans="1:16" ht="37.5" customHeight="1" x14ac:dyDescent="0.2">
      <c r="A58" s="44"/>
      <c r="B58" s="44"/>
      <c r="C58" s="57" t="s">
        <v>81</v>
      </c>
      <c r="D58" s="44"/>
      <c r="E58" s="46"/>
      <c r="F58" s="46"/>
      <c r="G58" s="47"/>
      <c r="H58" s="86"/>
      <c r="I58" s="46"/>
      <c r="J58" s="46"/>
      <c r="K58" s="86"/>
      <c r="L58" s="46"/>
      <c r="M58" s="46"/>
      <c r="N58" s="46"/>
      <c r="O58" s="46"/>
      <c r="P58" s="46"/>
    </row>
    <row r="59" spans="1:16" ht="25.5" x14ac:dyDescent="0.2">
      <c r="A59" s="93"/>
      <c r="B59" s="93"/>
      <c r="C59" s="92" t="s">
        <v>88</v>
      </c>
      <c r="D59" s="92"/>
      <c r="E59" s="47"/>
      <c r="F59" s="93"/>
      <c r="G59" s="93"/>
      <c r="H59" s="93"/>
      <c r="I59" s="93"/>
      <c r="J59" s="93"/>
      <c r="K59" s="93"/>
      <c r="L59" s="47"/>
      <c r="M59" s="47"/>
      <c r="N59" s="47"/>
      <c r="O59" s="47"/>
      <c r="P59" s="47"/>
    </row>
    <row r="60" spans="1:16" x14ac:dyDescent="0.2">
      <c r="A60" s="24">
        <v>79</v>
      </c>
      <c r="B60" s="24"/>
      <c r="C60" s="65" t="s">
        <v>52</v>
      </c>
      <c r="D60" s="61" t="s">
        <v>30</v>
      </c>
      <c r="E60" s="23">
        <f>3.5*34</f>
        <v>119</v>
      </c>
      <c r="F60" s="23"/>
      <c r="G60" s="23"/>
      <c r="H60" s="23">
        <f t="shared" ref="H60:H69" si="47">ROUND((F60*G60),2)</f>
        <v>0</v>
      </c>
      <c r="I60" s="23"/>
      <c r="J60" s="23"/>
      <c r="K60" s="23">
        <v>2.89</v>
      </c>
      <c r="L60" s="23">
        <f>ROUND((E60*F60),2)</f>
        <v>0</v>
      </c>
      <c r="M60" s="23">
        <f>ROUND((E60*H60),2)</f>
        <v>0</v>
      </c>
      <c r="N60" s="23">
        <f>ROUND((E60*I60),2)</f>
        <v>0</v>
      </c>
      <c r="O60" s="23">
        <f>ROUND((E60*J60),2)</f>
        <v>0</v>
      </c>
      <c r="P60" s="23">
        <f t="shared" ref="P60:P69" si="48">SUM(M60:O60)</f>
        <v>0</v>
      </c>
    </row>
    <row r="61" spans="1:16" x14ac:dyDescent="0.2">
      <c r="A61" s="24">
        <f>A60+1</f>
        <v>80</v>
      </c>
      <c r="B61" s="24"/>
      <c r="C61" s="65" t="s">
        <v>82</v>
      </c>
      <c r="D61" s="61" t="s">
        <v>85</v>
      </c>
      <c r="E61" s="23">
        <v>119</v>
      </c>
      <c r="F61" s="24"/>
      <c r="G61" s="24"/>
      <c r="H61" s="23">
        <f t="shared" si="47"/>
        <v>0</v>
      </c>
      <c r="I61" s="24"/>
      <c r="J61" s="24"/>
      <c r="K61" s="24">
        <v>1.95</v>
      </c>
      <c r="L61" s="23">
        <f>ROUND((E61*F61),2)</f>
        <v>0</v>
      </c>
      <c r="M61" s="23">
        <f>ROUND((E61*H61),2)</f>
        <v>0</v>
      </c>
      <c r="N61" s="23">
        <f>ROUND((E61*I61),2)</f>
        <v>0</v>
      </c>
      <c r="O61" s="23">
        <f>ROUND((E61*J61),2)</f>
        <v>0</v>
      </c>
      <c r="P61" s="23">
        <f t="shared" si="48"/>
        <v>0</v>
      </c>
    </row>
    <row r="62" spans="1:16" x14ac:dyDescent="0.2">
      <c r="A62" s="24">
        <f t="shared" ref="A62:A69" si="49">A61+1</f>
        <v>81</v>
      </c>
      <c r="B62" s="24"/>
      <c r="C62" s="65" t="s">
        <v>86</v>
      </c>
      <c r="D62" s="61" t="s">
        <v>80</v>
      </c>
      <c r="E62" s="71">
        <v>1</v>
      </c>
      <c r="F62" s="91"/>
      <c r="G62" s="91"/>
      <c r="H62" s="23">
        <f t="shared" si="47"/>
        <v>0</v>
      </c>
      <c r="I62" s="91"/>
      <c r="J62" s="91"/>
      <c r="K62" s="91"/>
      <c r="L62" s="23"/>
      <c r="M62" s="23"/>
      <c r="N62" s="23"/>
      <c r="O62" s="23"/>
      <c r="P62" s="23"/>
    </row>
    <row r="63" spans="1:16" x14ac:dyDescent="0.2">
      <c r="A63" s="24">
        <f t="shared" si="49"/>
        <v>82</v>
      </c>
      <c r="B63" s="24"/>
      <c r="C63" s="65" t="s">
        <v>87</v>
      </c>
      <c r="D63" s="61" t="s">
        <v>48</v>
      </c>
      <c r="E63" s="71">
        <v>2</v>
      </c>
      <c r="F63" s="91"/>
      <c r="G63" s="91"/>
      <c r="H63" s="23">
        <f t="shared" si="47"/>
        <v>0</v>
      </c>
      <c r="I63" s="91"/>
      <c r="J63" s="91"/>
      <c r="K63" s="91"/>
      <c r="L63" s="23"/>
      <c r="M63" s="23"/>
      <c r="N63" s="23"/>
      <c r="O63" s="23"/>
      <c r="P63" s="23"/>
    </row>
    <row r="64" spans="1:16" x14ac:dyDescent="0.2">
      <c r="A64" s="24">
        <f t="shared" si="49"/>
        <v>83</v>
      </c>
      <c r="B64" s="24"/>
      <c r="C64" s="65" t="s">
        <v>32</v>
      </c>
      <c r="D64" s="61" t="s">
        <v>29</v>
      </c>
      <c r="E64" s="23">
        <f>37+37+3.5+3.5</f>
        <v>81</v>
      </c>
      <c r="F64" s="23"/>
      <c r="G64" s="23"/>
      <c r="H64" s="23">
        <f t="shared" si="47"/>
        <v>0</v>
      </c>
      <c r="I64" s="23"/>
      <c r="J64" s="23"/>
      <c r="K64" s="23">
        <v>23.13</v>
      </c>
      <c r="L64" s="23">
        <f t="shared" ref="L64:L69" si="50">ROUND((E64*F64),2)</f>
        <v>0</v>
      </c>
      <c r="M64" s="23">
        <f t="shared" ref="M64:M69" si="51">ROUND((E64*H64),2)</f>
        <v>0</v>
      </c>
      <c r="N64" s="23">
        <f t="shared" ref="N64:N69" si="52">ROUND((E64*I64),2)</f>
        <v>0</v>
      </c>
      <c r="O64" s="23">
        <f t="shared" ref="O64:O69" si="53">ROUND((E64*J64),2)</f>
        <v>0</v>
      </c>
      <c r="P64" s="23">
        <f t="shared" si="48"/>
        <v>0</v>
      </c>
    </row>
    <row r="65" spans="1:18" x14ac:dyDescent="0.2">
      <c r="A65" s="24">
        <f t="shared" si="49"/>
        <v>84</v>
      </c>
      <c r="B65" s="24"/>
      <c r="C65" s="65" t="s">
        <v>83</v>
      </c>
      <c r="D65" s="61" t="s">
        <v>30</v>
      </c>
      <c r="E65" s="23">
        <v>119</v>
      </c>
      <c r="F65" s="23"/>
      <c r="G65" s="72"/>
      <c r="H65" s="23">
        <f t="shared" si="47"/>
        <v>0</v>
      </c>
      <c r="I65" s="23"/>
      <c r="J65" s="23"/>
      <c r="K65" s="30">
        <f t="shared" ref="K65:K66" si="54">SUM(H65:J65)</f>
        <v>0</v>
      </c>
      <c r="L65" s="23">
        <f t="shared" si="50"/>
        <v>0</v>
      </c>
      <c r="M65" s="23">
        <f t="shared" si="51"/>
        <v>0</v>
      </c>
      <c r="N65" s="23">
        <f t="shared" si="52"/>
        <v>0</v>
      </c>
      <c r="O65" s="23">
        <f t="shared" si="53"/>
        <v>0</v>
      </c>
      <c r="P65" s="23">
        <f t="shared" si="48"/>
        <v>0</v>
      </c>
    </row>
    <row r="66" spans="1:18" x14ac:dyDescent="0.2">
      <c r="A66" s="24">
        <f t="shared" si="49"/>
        <v>85</v>
      </c>
      <c r="B66" s="24"/>
      <c r="C66" s="65" t="s">
        <v>84</v>
      </c>
      <c r="D66" s="61" t="s">
        <v>85</v>
      </c>
      <c r="E66" s="23">
        <v>119</v>
      </c>
      <c r="F66" s="23"/>
      <c r="G66" s="72"/>
      <c r="H66" s="23">
        <f t="shared" si="47"/>
        <v>0</v>
      </c>
      <c r="I66" s="23"/>
      <c r="J66" s="23"/>
      <c r="K66" s="30">
        <f t="shared" si="54"/>
        <v>0</v>
      </c>
      <c r="L66" s="23">
        <f t="shared" si="50"/>
        <v>0</v>
      </c>
      <c r="M66" s="23">
        <f t="shared" si="51"/>
        <v>0</v>
      </c>
      <c r="N66" s="23">
        <f t="shared" si="52"/>
        <v>0</v>
      </c>
      <c r="O66" s="23">
        <f t="shared" si="53"/>
        <v>0</v>
      </c>
      <c r="P66" s="23">
        <f t="shared" si="48"/>
        <v>0</v>
      </c>
    </row>
    <row r="67" spans="1:18" x14ac:dyDescent="0.2">
      <c r="A67" s="24">
        <f t="shared" si="49"/>
        <v>86</v>
      </c>
      <c r="B67" s="24"/>
      <c r="C67" s="65" t="s">
        <v>55</v>
      </c>
      <c r="D67" s="61" t="s">
        <v>30</v>
      </c>
      <c r="E67" s="23">
        <v>119</v>
      </c>
      <c r="F67" s="23"/>
      <c r="G67" s="23"/>
      <c r="H67" s="23">
        <f t="shared" si="47"/>
        <v>0</v>
      </c>
      <c r="I67" s="23"/>
      <c r="J67" s="23"/>
      <c r="K67" s="23">
        <v>23.43</v>
      </c>
      <c r="L67" s="23">
        <f t="shared" si="50"/>
        <v>0</v>
      </c>
      <c r="M67" s="23">
        <f t="shared" si="51"/>
        <v>0</v>
      </c>
      <c r="N67" s="23">
        <f t="shared" si="52"/>
        <v>0</v>
      </c>
      <c r="O67" s="23">
        <f t="shared" si="53"/>
        <v>0</v>
      </c>
      <c r="P67" s="23">
        <f t="shared" si="48"/>
        <v>0</v>
      </c>
    </row>
    <row r="68" spans="1:18" x14ac:dyDescent="0.2">
      <c r="A68" s="24">
        <f t="shared" si="49"/>
        <v>87</v>
      </c>
      <c r="B68" s="24"/>
      <c r="C68" s="65" t="s">
        <v>56</v>
      </c>
      <c r="D68" s="61" t="s">
        <v>30</v>
      </c>
      <c r="E68" s="23">
        <v>119</v>
      </c>
      <c r="F68" s="24"/>
      <c r="G68" s="24"/>
      <c r="H68" s="23">
        <f t="shared" si="47"/>
        <v>0</v>
      </c>
      <c r="I68" s="24"/>
      <c r="J68" s="24"/>
      <c r="K68" s="24">
        <v>26.2</v>
      </c>
      <c r="L68" s="23">
        <f t="shared" si="50"/>
        <v>0</v>
      </c>
      <c r="M68" s="23">
        <f t="shared" si="51"/>
        <v>0</v>
      </c>
      <c r="N68" s="23">
        <f t="shared" si="52"/>
        <v>0</v>
      </c>
      <c r="O68" s="23">
        <f t="shared" si="53"/>
        <v>0</v>
      </c>
      <c r="P68" s="23">
        <f t="shared" si="48"/>
        <v>0</v>
      </c>
    </row>
    <row r="69" spans="1:18" ht="25.5" x14ac:dyDescent="0.2">
      <c r="A69" s="24">
        <f t="shared" si="49"/>
        <v>88</v>
      </c>
      <c r="B69" s="24"/>
      <c r="C69" s="65" t="s">
        <v>62</v>
      </c>
      <c r="D69" s="61" t="s">
        <v>80</v>
      </c>
      <c r="E69" s="23">
        <v>1</v>
      </c>
      <c r="F69" s="23"/>
      <c r="G69" s="30"/>
      <c r="H69" s="23">
        <f t="shared" si="47"/>
        <v>0</v>
      </c>
      <c r="I69" s="23"/>
      <c r="J69" s="23"/>
      <c r="K69" s="23">
        <f t="shared" ref="K69" si="55">SUM(H69:J69)</f>
        <v>0</v>
      </c>
      <c r="L69" s="23">
        <f t="shared" si="50"/>
        <v>0</v>
      </c>
      <c r="M69" s="23">
        <f t="shared" si="51"/>
        <v>0</v>
      </c>
      <c r="N69" s="23">
        <f t="shared" si="52"/>
        <v>0</v>
      </c>
      <c r="O69" s="23">
        <f t="shared" si="53"/>
        <v>0</v>
      </c>
      <c r="P69" s="23">
        <f t="shared" si="48"/>
        <v>0</v>
      </c>
    </row>
    <row r="70" spans="1:18" ht="15" customHeight="1" x14ac:dyDescent="0.2">
      <c r="A70" s="31"/>
      <c r="B70" s="32"/>
      <c r="C70" s="99" t="s">
        <v>33</v>
      </c>
      <c r="D70" s="100"/>
      <c r="E70" s="100"/>
      <c r="F70" s="100"/>
      <c r="G70" s="100"/>
      <c r="H70" s="100"/>
      <c r="I70" s="100"/>
      <c r="J70" s="100"/>
      <c r="K70" s="101"/>
      <c r="L70" s="33">
        <f>SUM(L16:L57)</f>
        <v>0</v>
      </c>
      <c r="M70" s="33">
        <f>SUM(M16:M57)</f>
        <v>0</v>
      </c>
      <c r="N70" s="33">
        <f>SUM(N16:N57)</f>
        <v>0</v>
      </c>
      <c r="O70" s="33">
        <f>SUM(O16:O57)</f>
        <v>0</v>
      </c>
      <c r="P70" s="33">
        <f>SUM(P16:P69)</f>
        <v>0</v>
      </c>
    </row>
    <row r="71" spans="1:18" x14ac:dyDescent="0.2">
      <c r="A71" s="34"/>
      <c r="B71" s="35"/>
      <c r="C71" s="109" t="s">
        <v>72</v>
      </c>
      <c r="D71" s="110"/>
      <c r="E71" s="110"/>
      <c r="F71" s="110"/>
      <c r="G71" s="110"/>
      <c r="H71" s="110"/>
      <c r="I71" s="110"/>
      <c r="J71" s="110"/>
      <c r="K71" s="111"/>
      <c r="L71" s="36"/>
      <c r="M71" s="36"/>
      <c r="N71" s="36"/>
      <c r="O71" s="36"/>
      <c r="P71" s="36">
        <f>P70</f>
        <v>0</v>
      </c>
    </row>
    <row r="72" spans="1:18" x14ac:dyDescent="0.2">
      <c r="A72" s="112" t="s">
        <v>34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4"/>
      <c r="N72" s="37"/>
      <c r="O72" s="37"/>
      <c r="P72" s="38">
        <v>0</v>
      </c>
    </row>
    <row r="73" spans="1:18" x14ac:dyDescent="0.2">
      <c r="A73" s="102" t="s">
        <v>35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  <c r="N73" s="39"/>
      <c r="O73" s="39"/>
      <c r="P73" s="40">
        <v>0</v>
      </c>
    </row>
    <row r="74" spans="1:18" x14ac:dyDescent="0.2">
      <c r="A74" s="102" t="s">
        <v>36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4"/>
      <c r="N74" s="39"/>
      <c r="O74" s="39"/>
      <c r="P74" s="40">
        <f>SUM(P71:P73)</f>
        <v>0</v>
      </c>
      <c r="Q74" s="87"/>
      <c r="R74" s="88"/>
    </row>
    <row r="75" spans="1:18" x14ac:dyDescent="0.2">
      <c r="A75" s="102" t="s">
        <v>37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4"/>
      <c r="N75" s="39"/>
      <c r="O75" s="39"/>
      <c r="P75" s="40">
        <f>ROUND((P74*21/100),2)</f>
        <v>0</v>
      </c>
      <c r="R75" s="88"/>
    </row>
    <row r="76" spans="1:18" x14ac:dyDescent="0.2">
      <c r="A76" s="105" t="s">
        <v>38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7"/>
      <c r="N76" s="39"/>
      <c r="O76" s="39"/>
      <c r="P76" s="40">
        <f>P74+P75</f>
        <v>0</v>
      </c>
      <c r="R76" s="88"/>
    </row>
    <row r="77" spans="1:18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2"/>
      <c r="O77" s="42"/>
      <c r="P77" s="42"/>
    </row>
    <row r="78" spans="1:18" x14ac:dyDescent="0.2">
      <c r="A78" s="108" t="s">
        <v>60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</row>
    <row r="79" spans="1:18" x14ac:dyDescent="0.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1:18" x14ac:dyDescent="0.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1:16" x14ac:dyDescent="0.2">
      <c r="A81" s="77"/>
      <c r="B81" s="77"/>
      <c r="C81" s="94"/>
      <c r="D81" s="94"/>
      <c r="E81" s="94"/>
      <c r="F81" s="94"/>
      <c r="G81" s="77"/>
      <c r="H81" s="77"/>
      <c r="I81" s="77"/>
      <c r="J81" s="77"/>
      <c r="K81" s="95"/>
      <c r="L81" s="95"/>
      <c r="M81" s="95"/>
      <c r="N81" s="95"/>
      <c r="O81" s="77"/>
      <c r="P81" s="77"/>
    </row>
    <row r="82" spans="1:16" x14ac:dyDescent="0.25">
      <c r="A82" s="78" t="s">
        <v>63</v>
      </c>
      <c r="B82" s="79"/>
      <c r="C82" s="80"/>
      <c r="D82" s="81"/>
      <c r="E82" s="80"/>
      <c r="F82" s="80"/>
      <c r="G82" s="80"/>
      <c r="H82" s="82"/>
      <c r="I82" s="82"/>
      <c r="J82" s="82" t="s">
        <v>64</v>
      </c>
      <c r="K82" s="82"/>
      <c r="L82" s="82"/>
      <c r="M82" s="82"/>
      <c r="N82" s="82"/>
      <c r="O82" s="82"/>
      <c r="P82" s="78"/>
    </row>
    <row r="83" spans="1:16" x14ac:dyDescent="0.25">
      <c r="A83" s="78"/>
      <c r="B83" s="79"/>
      <c r="C83" s="80" t="s">
        <v>65</v>
      </c>
      <c r="D83" s="81"/>
      <c r="E83" s="80" t="s">
        <v>66</v>
      </c>
      <c r="F83" s="80"/>
      <c r="G83" s="80"/>
      <c r="H83" s="82"/>
      <c r="I83" s="82"/>
      <c r="J83" s="82"/>
      <c r="K83" s="82"/>
      <c r="L83" s="82"/>
      <c r="M83" s="82"/>
      <c r="N83" s="82"/>
      <c r="O83" s="82"/>
      <c r="P83" s="78"/>
    </row>
    <row r="84" spans="1:16" x14ac:dyDescent="0.25">
      <c r="A84" s="78"/>
      <c r="B84" s="79"/>
      <c r="C84" s="79"/>
      <c r="D84" s="83"/>
      <c r="E84" s="79"/>
      <c r="F84" s="79"/>
      <c r="G84" s="79"/>
      <c r="H84" s="78"/>
      <c r="I84" s="78"/>
      <c r="J84" s="78"/>
      <c r="K84" s="78"/>
      <c r="L84" s="78"/>
      <c r="M84" s="78"/>
      <c r="N84" s="78"/>
      <c r="O84" s="78"/>
      <c r="P84" s="78"/>
    </row>
    <row r="85" spans="1:16" x14ac:dyDescent="0.25">
      <c r="D85" s="1"/>
    </row>
    <row r="86" spans="1:16" x14ac:dyDescent="0.25">
      <c r="D86" s="1"/>
    </row>
    <row r="87" spans="1:16" x14ac:dyDescent="0.25">
      <c r="D87" s="1"/>
    </row>
    <row r="88" spans="1:16" x14ac:dyDescent="0.25">
      <c r="D88" s="1"/>
    </row>
  </sheetData>
  <mergeCells count="26">
    <mergeCell ref="C2:G2"/>
    <mergeCell ref="A3:P3"/>
    <mergeCell ref="B4:P4"/>
    <mergeCell ref="A1:P1"/>
    <mergeCell ref="F10:K10"/>
    <mergeCell ref="A7:F7"/>
    <mergeCell ref="A8:F8"/>
    <mergeCell ref="J8:L8"/>
    <mergeCell ref="M8:N8"/>
    <mergeCell ref="A9:F9"/>
    <mergeCell ref="H9:J9"/>
    <mergeCell ref="N9:O9"/>
    <mergeCell ref="C81:F81"/>
    <mergeCell ref="K81:N81"/>
    <mergeCell ref="E10:E13"/>
    <mergeCell ref="D10:D13"/>
    <mergeCell ref="C70:K70"/>
    <mergeCell ref="A73:M73"/>
    <mergeCell ref="A74:M74"/>
    <mergeCell ref="A75:M75"/>
    <mergeCell ref="A76:M76"/>
    <mergeCell ref="A78:P78"/>
    <mergeCell ref="C71:K71"/>
    <mergeCell ref="A72:M72"/>
    <mergeCell ref="I11:I13"/>
    <mergeCell ref="N11:N13"/>
  </mergeCells>
  <pageMargins left="0.25" right="0.25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teritorijas labiekārtošana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2018-06-26T07:17:46Z</dcterms:modified>
</cp:coreProperties>
</file>