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/>
  </bookViews>
  <sheets>
    <sheet name="teritorijas labiekārtošana 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1" l="1"/>
  <c r="A62" i="1" l="1"/>
  <c r="A63" i="1"/>
  <c r="A59" i="1"/>
  <c r="A52" i="1"/>
  <c r="A53" i="1"/>
  <c r="A54" i="1" s="1"/>
  <c r="A55" i="1" s="1"/>
  <c r="A56" i="1" s="1"/>
  <c r="A57" i="1" s="1"/>
  <c r="A50" i="1"/>
  <c r="A41" i="1"/>
  <c r="A33" i="1"/>
  <c r="A34" i="1"/>
  <c r="A35" i="1" s="1"/>
  <c r="A36" i="1" s="1"/>
  <c r="A37" i="1" s="1"/>
  <c r="A38" i="1" s="1"/>
  <c r="A32" i="1"/>
  <c r="E43" i="1"/>
  <c r="E35" i="1" l="1"/>
  <c r="E34" i="1"/>
  <c r="A60" i="1" l="1"/>
  <c r="A61" i="1" s="1"/>
  <c r="A51" i="1"/>
  <c r="A42" i="1"/>
  <c r="A43" i="1" s="1"/>
  <c r="A44" i="1" s="1"/>
  <c r="A45" i="1" s="1"/>
  <c r="A46" i="1" s="1"/>
  <c r="A47" i="1" s="1"/>
  <c r="A48" i="1" s="1"/>
  <c r="A22" i="1" l="1"/>
  <c r="A23" i="1" s="1"/>
  <c r="A24" i="1" s="1"/>
  <c r="A25" i="1" s="1"/>
  <c r="A26" i="1" s="1"/>
  <c r="A27" i="1" s="1"/>
  <c r="A28" i="1" s="1"/>
  <c r="A29" i="1" s="1"/>
  <c r="E27" i="1" l="1"/>
  <c r="E26" i="1" l="1"/>
  <c r="E25" i="1" l="1"/>
  <c r="N64" i="1" l="1"/>
  <c r="L64" i="1"/>
  <c r="O64" i="1"/>
  <c r="O66" i="1" s="1"/>
  <c r="M64" i="1" l="1"/>
  <c r="M66" i="1" s="1"/>
  <c r="P69" i="1" s="1"/>
  <c r="P65" i="1"/>
  <c r="N66" i="1"/>
  <c r="P64" i="1" l="1"/>
  <c r="P66" i="1" l="1"/>
  <c r="P67" i="1" s="1"/>
  <c r="P68" i="1" l="1"/>
  <c r="P70" i="1" l="1"/>
  <c r="M8" i="1" l="1"/>
  <c r="P71" i="1"/>
  <c r="P72" i="1" s="1"/>
</calcChain>
</file>

<file path=xl/sharedStrings.xml><?xml version="1.0" encoding="utf-8"?>
<sst xmlns="http://schemas.openxmlformats.org/spreadsheetml/2006/main" count="158" uniqueCount="93">
  <si>
    <t xml:space="preserve">LOKĀLĀ TĀME </t>
  </si>
  <si>
    <t>(Darba veids vai konstruktīvā elementa nosaukums)</t>
  </si>
  <si>
    <t>Tāmes izmaksas:</t>
  </si>
  <si>
    <t>EUR</t>
  </si>
  <si>
    <t>Tāme sastādīta:</t>
  </si>
  <si>
    <t>gada</t>
  </si>
  <si>
    <t xml:space="preserve">Objekta adrese: Pilsoņu iela 13, Rīga, </t>
  </si>
  <si>
    <t>N.</t>
  </si>
  <si>
    <t>Vienības izmaksas</t>
  </si>
  <si>
    <t xml:space="preserve">Kopējā </t>
  </si>
  <si>
    <t>izmaksa</t>
  </si>
  <si>
    <t>p.</t>
  </si>
  <si>
    <t>Kods</t>
  </si>
  <si>
    <t>Darba nosaukums</t>
  </si>
  <si>
    <t xml:space="preserve">Laika </t>
  </si>
  <si>
    <t>Darba</t>
  </si>
  <si>
    <t xml:space="preserve">Darba </t>
  </si>
  <si>
    <t>Mate-</t>
  </si>
  <si>
    <t>Meha-</t>
  </si>
  <si>
    <t>Kopā,</t>
  </si>
  <si>
    <t>Darb-</t>
  </si>
  <si>
    <t>norma,</t>
  </si>
  <si>
    <t>ap.likme</t>
  </si>
  <si>
    <t>alga,</t>
  </si>
  <si>
    <t>riāli,</t>
  </si>
  <si>
    <t>nismi,</t>
  </si>
  <si>
    <t>ietilpība,</t>
  </si>
  <si>
    <t>k.</t>
  </si>
  <si>
    <t>c/h</t>
  </si>
  <si>
    <t>EUR/h</t>
  </si>
  <si>
    <t>Asfaltbetona malas iezāģēšana pirms demontāžas</t>
  </si>
  <si>
    <t>m</t>
  </si>
  <si>
    <t>m2</t>
  </si>
  <si>
    <t>Betona apmaļu demontāža ,iekraušana, aizvešana</t>
  </si>
  <si>
    <t>m3</t>
  </si>
  <si>
    <t>Iebūvēt betona apmales80x200x1000</t>
  </si>
  <si>
    <t>KOPĀ:</t>
  </si>
  <si>
    <t>KOPĀ TIEŠĀS IZMAKSAS:</t>
  </si>
  <si>
    <t>KOPĀ</t>
  </si>
  <si>
    <t>PVN21%</t>
  </si>
  <si>
    <t>KOPĀ BŪVNIECĪBAS IZMAKSAS</t>
  </si>
  <si>
    <t xml:space="preserve">Bruģētu  gājēju celiņu izbūve </t>
  </si>
  <si>
    <t xml:space="preserve">Gājēju ceļš pie 15. korpusa </t>
  </si>
  <si>
    <t xml:space="preserve"> kompl.</t>
  </si>
  <si>
    <t>Iebūvēt skalotas smilts izlīdzinošo kārtu kārtu b=50mm;  ≤ 5,6 mm. Daļiņu saturs, kas iziet cauri sietam 5,6 mm, 80-99%, kategorija GF80</t>
  </si>
  <si>
    <t xml:space="preserve">Mērvienība </t>
  </si>
  <si>
    <t>Asfaltbetona seguma demontāža, iekraušana, aizvešana</t>
  </si>
  <si>
    <t xml:space="preserve">Daudzums* </t>
  </si>
  <si>
    <t>Ierīkot nesaistītu minerālmateriālu maisījuma 0-45mm pamatni b=100mm.</t>
  </si>
  <si>
    <t>Izbūvēt betona bruģakmens  segumu b=60, bruģa izmers 10x20cm, atbilstība LVS EN1339 bruģakmens krāsu nepieciešams saskaņot ar Pasūtītāju, ietves platums 1500mm</t>
  </si>
  <si>
    <t xml:space="preserve">Sagatavošānās darbi </t>
  </si>
  <si>
    <t>Būvlaukumu  norobežošana</t>
  </si>
  <si>
    <t>obj.</t>
  </si>
  <si>
    <t>gab.</t>
  </si>
  <si>
    <t>Uzmērīšana un nospraušana</t>
  </si>
  <si>
    <t>Plaisu aizpildīšana ar bitumena emulsiju</t>
  </si>
  <si>
    <t>Iesēduma aizpildīšana ar karsto asfaltbetonu AC16</t>
  </si>
  <si>
    <t>Asfaltbetona ieklāšana AC16 bin 70/100 h=4</t>
  </si>
  <si>
    <t>Asfalta ieklāšana SMA11 surf 70/100 h=4</t>
  </si>
  <si>
    <t xml:space="preserve">Bruģētu  gājēju celiņu, laukumu izbūve un asfalta seguma atjaunošana piebraucamajos ceļos un stāvlaukumos </t>
  </si>
  <si>
    <t>Piebraucamais ceļš pie 109.korpusa</t>
  </si>
  <si>
    <t>Asfalta seguma atjaunošana piebraucamajiem ceļiem  un  stāvlaukumam</t>
  </si>
  <si>
    <t xml:space="preserve">Satiksmes organizācija un  pagaidu ceļa zīmju izvietošana būvdarbu laikā </t>
  </si>
  <si>
    <t xml:space="preserve">* - Apjomi norādīti  informatīvā nolūkā, nepieciešama precīza apjomu uzmērīšana </t>
  </si>
  <si>
    <t>Būves nosaukums: "VSIA "Paula Stradiņa klīniskās universitātes slimnīcas"teritorijas labiekārtošana - bruģētu gājēju celiņu, laukumu izbūve un asfalta seguma atjaunošana  piebraucamajos ceļos un stāvlaukumos</t>
  </si>
  <si>
    <t>Objekta nosaukums: "VSIA "Paula Stradiņa klīniskās universitātes slimnīcas"teritorijas labiekārtošana - bruģētu gājēju celiņu, laukumu izbūve un asfalta seguma atjaunošana  piebraucamajos ceļos un stāvlaukumos</t>
  </si>
  <si>
    <t>Buvgružu konteinera izvietošana un izvešana pē nepieciešamības</t>
  </si>
  <si>
    <t>Zaļās zonas atjaunošana pēc būvdarbu veikšanas, t.sk. melnzemi un zālāja sēklas</t>
  </si>
  <si>
    <t>Iebūvēt betona apmales150x300x1000</t>
  </si>
  <si>
    <t>Laukuma planēšana</t>
  </si>
  <si>
    <t>Drenējoša  smilts kārtas izbūve h=100mm</t>
  </si>
  <si>
    <t>Būvdarbu laikā skartās teritorijas sakārtošana</t>
  </si>
  <si>
    <t xml:space="preserve"> Stāvllaukuma un  piebraucamā ceļa uzmērīšana un nospraušana</t>
  </si>
  <si>
    <t>šķembu  seguma izbūve un  blietēšana, h= 100mm, (šķembu frakcija 16-32mm)</t>
  </si>
  <si>
    <t>Darba devēja soc 23,59%</t>
  </si>
  <si>
    <t>tirgus cenās</t>
  </si>
  <si>
    <t>Pasūtītājs: VSIA "Paula Stradiņa klīniskā universitātes slimnīca"</t>
  </si>
  <si>
    <t>Gājēju ceļš aiz 108. korpusa savienojums ar A1 korpusu</t>
  </si>
  <si>
    <t>Augsnes virskārtas noņemšana  platumā 1150mm, b=200mm</t>
  </si>
  <si>
    <t>Gultnes izveidošana gājēju celiņam</t>
  </si>
  <si>
    <t>kompl.</t>
  </si>
  <si>
    <t xml:space="preserve">m2 </t>
  </si>
  <si>
    <t xml:space="preserve">Stāvlaukums  pie radiologu arhīva </t>
  </si>
  <si>
    <r>
      <t>m</t>
    </r>
    <r>
      <rPr>
        <vertAlign val="superscript"/>
        <sz val="10"/>
        <color theme="1"/>
        <rFont val="Calibri"/>
        <family val="2"/>
        <charset val="186"/>
        <scheme val="minor"/>
      </rPr>
      <t>2</t>
    </r>
  </si>
  <si>
    <r>
      <t>Asfalta seguma izlīdzinošā frēzēšana h</t>
    </r>
    <r>
      <rPr>
        <vertAlign val="subscript"/>
        <sz val="10"/>
        <color theme="1"/>
        <rFont val="Calibri"/>
        <family val="2"/>
        <charset val="186"/>
        <scheme val="minor"/>
      </rPr>
      <t xml:space="preserve">vid </t>
    </r>
    <r>
      <rPr>
        <sz val="10"/>
        <color theme="1"/>
        <rFont val="Calibri"/>
        <family val="2"/>
        <charset val="186"/>
        <scheme val="minor"/>
      </rPr>
      <t>= 4cm</t>
    </r>
  </si>
  <si>
    <t>Virsizdevumi __%</t>
  </si>
  <si>
    <t>Peļņa__%</t>
  </si>
  <si>
    <t>Materiālu transports __%</t>
  </si>
  <si>
    <t>Pārbaudīja: ________________</t>
  </si>
  <si>
    <t>Sastādija: _______________</t>
  </si>
  <si>
    <t xml:space="preserve">   Sert. Nr. _____________</t>
  </si>
  <si>
    <t>Iepirkums "VSIA "Paula Stradiņa klīniskās universitātes slimnīcas"teritorijas labiekārtošana - bruģētu gājēju celiņu, laukumu izbūve un asfalta seguma atjaunošana  piebraucamajos ceļos un stāvlaukumos", ID Nr.PSKUS 2017/124</t>
  </si>
  <si>
    <t>Šķembotas  pamatnes atjaunošana aiz 34. korpusa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</si>
</sst>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vertAlign val="superscript"/>
      <sz val="10"/>
      <color theme="1"/>
      <name val="Calibri"/>
      <family val="2"/>
      <charset val="186"/>
      <scheme val="minor"/>
    </font>
    <font>
      <vertAlign val="subscript"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24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2" fontId="4" fillId="0" borderId="21" xfId="0" applyNumberFormat="1" applyFont="1" applyBorder="1" applyAlignment="1">
      <alignment horizontal="right" vertical="center"/>
    </xf>
    <xf numFmtId="2" fontId="4" fillId="0" borderId="10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2" fontId="4" fillId="0" borderId="2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2" fontId="4" fillId="0" borderId="24" xfId="0" applyNumberFormat="1" applyFont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4" fontId="4" fillId="0" borderId="0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</cellXfs>
  <cellStyles count="4">
    <cellStyle name="Excel Built-in Normal" xfId="3"/>
    <cellStyle name="Normal" xfId="0" builtinId="0"/>
    <cellStyle name="Normal 2" xfId="1"/>
    <cellStyle name="Обычный_33. OZOLNIEKU NOVADA DOME_OZO SKOLA_TELPU, GAITENU, KAPNU TELPU REMONTS_TAME_VADIMS_2011_02_25_melnraks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showGridLines="0" tabSelected="1" topLeftCell="A34" zoomScale="90" zoomScaleNormal="90" workbookViewId="0">
      <selection activeCell="P66" sqref="P66"/>
    </sheetView>
  </sheetViews>
  <sheetFormatPr defaultRowHeight="12.75" x14ac:dyDescent="0.25"/>
  <cols>
    <col min="1" max="1" width="5.7109375" style="5" customWidth="1"/>
    <col min="2" max="2" width="6.5703125" style="9" customWidth="1"/>
    <col min="3" max="3" width="58.85546875" style="9" customWidth="1"/>
    <col min="4" max="4" width="12.140625" style="12" customWidth="1"/>
    <col min="5" max="5" width="13.42578125" style="12" customWidth="1"/>
    <col min="6" max="7" width="9.140625" style="12"/>
    <col min="8" max="11" width="9.140625" style="13"/>
    <col min="12" max="12" width="6.7109375" style="13" customWidth="1"/>
    <col min="13" max="15" width="9.140625" style="13"/>
    <col min="16" max="16" width="12.42578125" style="13" customWidth="1"/>
    <col min="17" max="17" width="13.28515625" style="13" customWidth="1"/>
    <col min="18" max="18" width="9.140625" style="13"/>
    <col min="19" max="19" width="9.7109375" style="13" bestFit="1" customWidth="1"/>
    <col min="20" max="16384" width="9.140625" style="5"/>
  </cols>
  <sheetData>
    <row r="1" spans="1:16" ht="37.5" customHeight="1" x14ac:dyDescent="0.25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x14ac:dyDescent="0.25">
      <c r="A2" s="66"/>
      <c r="B2" s="67"/>
      <c r="C2" s="114" t="s">
        <v>0</v>
      </c>
      <c r="D2" s="114"/>
      <c r="E2" s="114"/>
      <c r="F2" s="114"/>
      <c r="G2" s="114"/>
      <c r="H2" s="16"/>
      <c r="I2" s="17"/>
      <c r="J2" s="17"/>
      <c r="K2" s="17"/>
      <c r="L2" s="17"/>
      <c r="M2" s="17"/>
      <c r="N2" s="17"/>
      <c r="O2" s="17"/>
    </row>
    <row r="3" spans="1:16" ht="15.75" customHeight="1" x14ac:dyDescent="0.25">
      <c r="A3" s="115" t="s">
        <v>59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1:16" ht="15" customHeight="1" x14ac:dyDescent="0.25">
      <c r="A4" s="66"/>
      <c r="B4" s="116" t="s">
        <v>1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6" x14ac:dyDescent="0.25">
      <c r="A5" s="68" t="s">
        <v>64</v>
      </c>
      <c r="B5" s="68"/>
      <c r="C5" s="68"/>
      <c r="D5" s="18"/>
      <c r="E5" s="18"/>
      <c r="F5" s="18"/>
      <c r="G5" s="19"/>
      <c r="H5" s="19"/>
      <c r="I5" s="19"/>
      <c r="J5" s="19"/>
      <c r="K5" s="19"/>
      <c r="L5" s="19"/>
      <c r="M5" s="19"/>
      <c r="N5" s="17"/>
      <c r="O5" s="17"/>
    </row>
    <row r="6" spans="1:16" x14ac:dyDescent="0.25">
      <c r="A6" s="68" t="s">
        <v>65</v>
      </c>
      <c r="B6" s="68"/>
      <c r="C6" s="68"/>
      <c r="D6" s="18"/>
      <c r="E6" s="18"/>
      <c r="F6" s="18"/>
      <c r="G6" s="19"/>
      <c r="H6" s="19"/>
      <c r="I6" s="19"/>
      <c r="J6" s="19"/>
      <c r="K6" s="19"/>
      <c r="L6" s="19"/>
      <c r="M6" s="19"/>
      <c r="N6" s="17"/>
      <c r="O6" s="17"/>
    </row>
    <row r="7" spans="1:16" x14ac:dyDescent="0.25">
      <c r="A7" s="121" t="s">
        <v>6</v>
      </c>
      <c r="B7" s="121"/>
      <c r="C7" s="121"/>
      <c r="D7" s="121"/>
      <c r="E7" s="121"/>
      <c r="F7" s="121"/>
      <c r="G7" s="19"/>
      <c r="H7" s="19"/>
      <c r="I7" s="19"/>
      <c r="J7" s="19"/>
      <c r="K7" s="19"/>
      <c r="L7" s="19"/>
      <c r="M7" s="19"/>
      <c r="N7" s="17"/>
      <c r="O7" s="17"/>
    </row>
    <row r="8" spans="1:16" ht="38.25" customHeight="1" x14ac:dyDescent="0.25">
      <c r="A8" s="121" t="s">
        <v>76</v>
      </c>
      <c r="B8" s="121"/>
      <c r="C8" s="121"/>
      <c r="D8" s="121"/>
      <c r="E8" s="121"/>
      <c r="F8" s="121"/>
      <c r="G8" s="19"/>
      <c r="H8" s="19"/>
      <c r="I8" s="19"/>
      <c r="J8" s="117" t="s">
        <v>2</v>
      </c>
      <c r="K8" s="117"/>
      <c r="L8" s="117"/>
      <c r="M8" s="122">
        <f>P70</f>
        <v>0</v>
      </c>
      <c r="N8" s="122"/>
      <c r="O8" s="18" t="s">
        <v>3</v>
      </c>
    </row>
    <row r="9" spans="1:16" ht="13.5" thickBot="1" x14ac:dyDescent="0.3">
      <c r="A9" s="121"/>
      <c r="B9" s="121"/>
      <c r="C9" s="121"/>
      <c r="D9" s="121"/>
      <c r="E9" s="121"/>
      <c r="F9" s="121"/>
      <c r="G9" s="20"/>
      <c r="H9" s="123" t="s">
        <v>4</v>
      </c>
      <c r="I9" s="123"/>
      <c r="J9" s="123"/>
      <c r="K9" s="21">
        <v>2017</v>
      </c>
      <c r="L9" s="21" t="s">
        <v>5</v>
      </c>
      <c r="M9" s="21" t="s">
        <v>75</v>
      </c>
      <c r="N9" s="123"/>
      <c r="O9" s="123"/>
    </row>
    <row r="10" spans="1:16" ht="13.5" thickBot="1" x14ac:dyDescent="0.3">
      <c r="A10" s="25" t="s">
        <v>7</v>
      </c>
      <c r="B10" s="25"/>
      <c r="C10" s="69"/>
      <c r="D10" s="95" t="s">
        <v>45</v>
      </c>
      <c r="E10" s="95" t="s">
        <v>47</v>
      </c>
      <c r="F10" s="118" t="s">
        <v>8</v>
      </c>
      <c r="G10" s="119"/>
      <c r="H10" s="119"/>
      <c r="I10" s="119"/>
      <c r="J10" s="119"/>
      <c r="K10" s="120"/>
      <c r="L10" s="22"/>
      <c r="M10" s="22"/>
      <c r="N10" s="22" t="s">
        <v>9</v>
      </c>
      <c r="O10" s="22" t="s">
        <v>10</v>
      </c>
      <c r="P10" s="23" t="s">
        <v>3</v>
      </c>
    </row>
    <row r="11" spans="1:16" x14ac:dyDescent="0.25">
      <c r="A11" s="24" t="s">
        <v>11</v>
      </c>
      <c r="B11" s="24" t="s">
        <v>12</v>
      </c>
      <c r="C11" s="24" t="s">
        <v>13</v>
      </c>
      <c r="D11" s="96"/>
      <c r="E11" s="96"/>
      <c r="F11" s="24" t="s">
        <v>14</v>
      </c>
      <c r="G11" s="25" t="s">
        <v>15</v>
      </c>
      <c r="H11" s="25" t="s">
        <v>16</v>
      </c>
      <c r="I11" s="25" t="s">
        <v>17</v>
      </c>
      <c r="J11" s="25" t="s">
        <v>18</v>
      </c>
      <c r="K11" s="25" t="s">
        <v>19</v>
      </c>
      <c r="L11" s="26" t="s">
        <v>20</v>
      </c>
      <c r="M11" s="25" t="s">
        <v>16</v>
      </c>
      <c r="N11" s="25" t="s">
        <v>17</v>
      </c>
      <c r="O11" s="25" t="s">
        <v>18</v>
      </c>
      <c r="P11" s="25" t="s">
        <v>19</v>
      </c>
    </row>
    <row r="12" spans="1:16" x14ac:dyDescent="0.25">
      <c r="A12" s="24"/>
      <c r="B12" s="24"/>
      <c r="C12" s="24"/>
      <c r="D12" s="96"/>
      <c r="E12" s="96"/>
      <c r="F12" s="24" t="s">
        <v>21</v>
      </c>
      <c r="G12" s="24" t="s">
        <v>22</v>
      </c>
      <c r="H12" s="24" t="s">
        <v>23</v>
      </c>
      <c r="I12" s="24" t="s">
        <v>24</v>
      </c>
      <c r="J12" s="24" t="s">
        <v>25</v>
      </c>
      <c r="K12" s="24" t="s">
        <v>3</v>
      </c>
      <c r="L12" s="27" t="s">
        <v>26</v>
      </c>
      <c r="M12" s="24" t="s">
        <v>23</v>
      </c>
      <c r="N12" s="24" t="s">
        <v>24</v>
      </c>
      <c r="O12" s="24" t="s">
        <v>25</v>
      </c>
      <c r="P12" s="24" t="s">
        <v>3</v>
      </c>
    </row>
    <row r="13" spans="1:16" ht="13.5" thickBot="1" x14ac:dyDescent="0.3">
      <c r="A13" s="28" t="s">
        <v>27</v>
      </c>
      <c r="B13" s="28"/>
      <c r="C13" s="28"/>
      <c r="D13" s="97"/>
      <c r="E13" s="97"/>
      <c r="F13" s="28" t="s">
        <v>28</v>
      </c>
      <c r="G13" s="28" t="s">
        <v>29</v>
      </c>
      <c r="H13" s="28" t="s">
        <v>3</v>
      </c>
      <c r="I13" s="28" t="s">
        <v>3</v>
      </c>
      <c r="J13" s="28" t="s">
        <v>3</v>
      </c>
      <c r="K13" s="28"/>
      <c r="L13" s="29" t="s">
        <v>28</v>
      </c>
      <c r="M13" s="28" t="s">
        <v>3</v>
      </c>
      <c r="N13" s="28" t="s">
        <v>3</v>
      </c>
      <c r="O13" s="28" t="s">
        <v>3</v>
      </c>
      <c r="P13" s="28"/>
    </row>
    <row r="14" spans="1:16" ht="16.5" customHeight="1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  <c r="F14" s="30">
        <v>6</v>
      </c>
      <c r="G14" s="30">
        <v>7</v>
      </c>
      <c r="H14" s="30">
        <v>8</v>
      </c>
      <c r="I14" s="30">
        <v>9</v>
      </c>
      <c r="J14" s="30">
        <v>10</v>
      </c>
      <c r="K14" s="30">
        <v>11</v>
      </c>
      <c r="L14" s="30">
        <v>12</v>
      </c>
      <c r="M14" s="30">
        <v>13</v>
      </c>
      <c r="N14" s="30">
        <v>14</v>
      </c>
      <c r="O14" s="30">
        <v>15</v>
      </c>
      <c r="P14" s="30">
        <v>16</v>
      </c>
    </row>
    <row r="15" spans="1:16" ht="16.5" customHeight="1" x14ac:dyDescent="0.25">
      <c r="A15" s="31"/>
      <c r="B15" s="31"/>
      <c r="C15" s="36" t="s">
        <v>50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6.5" customHeight="1" x14ac:dyDescent="0.25">
      <c r="A16" s="4">
        <v>1</v>
      </c>
      <c r="B16" s="33"/>
      <c r="C16" s="70" t="s">
        <v>51</v>
      </c>
      <c r="D16" s="4" t="s">
        <v>52</v>
      </c>
      <c r="E16" s="3">
        <v>5</v>
      </c>
      <c r="F16" s="32"/>
      <c r="G16" s="32"/>
      <c r="H16" s="32"/>
      <c r="I16" s="32"/>
      <c r="J16" s="32"/>
      <c r="K16" s="33"/>
      <c r="L16" s="34"/>
      <c r="M16" s="33"/>
      <c r="N16" s="33"/>
      <c r="O16" s="33"/>
      <c r="P16" s="33"/>
    </row>
    <row r="17" spans="1:16" ht="16.5" customHeight="1" x14ac:dyDescent="0.25">
      <c r="A17" s="4">
        <v>2</v>
      </c>
      <c r="B17" s="33"/>
      <c r="C17" s="70" t="s">
        <v>66</v>
      </c>
      <c r="D17" s="4" t="s">
        <v>53</v>
      </c>
      <c r="E17" s="3">
        <v>1</v>
      </c>
      <c r="F17" s="33"/>
      <c r="G17" s="33"/>
      <c r="H17" s="33"/>
      <c r="I17" s="33"/>
      <c r="J17" s="33"/>
      <c r="K17" s="33"/>
      <c r="L17" s="34"/>
      <c r="M17" s="33"/>
      <c r="N17" s="33"/>
      <c r="O17" s="33"/>
      <c r="P17" s="33"/>
    </row>
    <row r="18" spans="1:16" ht="16.5" customHeight="1" x14ac:dyDescent="0.25">
      <c r="A18" s="71">
        <v>3</v>
      </c>
      <c r="B18" s="33"/>
      <c r="C18" s="70" t="s">
        <v>62</v>
      </c>
      <c r="D18" s="4" t="s">
        <v>52</v>
      </c>
      <c r="E18" s="35">
        <v>5</v>
      </c>
      <c r="F18" s="33"/>
      <c r="G18" s="33"/>
      <c r="H18" s="33"/>
      <c r="I18" s="33"/>
      <c r="J18" s="33"/>
      <c r="K18" s="33"/>
      <c r="L18" s="34"/>
      <c r="M18" s="33"/>
      <c r="N18" s="33"/>
      <c r="O18" s="33"/>
      <c r="P18" s="33"/>
    </row>
    <row r="19" spans="1:16" x14ac:dyDescent="0.25">
      <c r="A19" s="36"/>
      <c r="B19" s="36"/>
      <c r="C19" s="36" t="s">
        <v>41</v>
      </c>
      <c r="D19" s="36"/>
      <c r="E19" s="36"/>
      <c r="F19" s="36"/>
      <c r="G19" s="36"/>
      <c r="H19" s="36"/>
      <c r="I19" s="36"/>
      <c r="J19" s="36"/>
      <c r="K19" s="36"/>
      <c r="L19" s="37"/>
      <c r="M19" s="36"/>
      <c r="N19" s="36"/>
      <c r="O19" s="36"/>
      <c r="P19" s="36"/>
    </row>
    <row r="20" spans="1:16" x14ac:dyDescent="0.25">
      <c r="A20" s="1"/>
      <c r="B20" s="1"/>
      <c r="C20" s="1" t="s">
        <v>42</v>
      </c>
      <c r="D20" s="1"/>
      <c r="E20" s="1"/>
      <c r="F20" s="1"/>
      <c r="G20" s="1"/>
      <c r="H20" s="1"/>
      <c r="I20" s="1"/>
      <c r="J20" s="1"/>
      <c r="K20" s="1"/>
      <c r="L20" s="2"/>
      <c r="M20" s="1"/>
      <c r="N20" s="1"/>
      <c r="O20" s="1"/>
      <c r="P20" s="1"/>
    </row>
    <row r="21" spans="1:16" x14ac:dyDescent="0.25">
      <c r="A21" s="6">
        <v>4</v>
      </c>
      <c r="B21" s="72"/>
      <c r="C21" s="73" t="s">
        <v>54</v>
      </c>
      <c r="D21" s="38" t="s">
        <v>32</v>
      </c>
      <c r="E21" s="39">
        <v>43.5</v>
      </c>
      <c r="F21" s="6"/>
      <c r="G21" s="7"/>
      <c r="H21" s="6"/>
      <c r="I21" s="6"/>
      <c r="J21" s="6"/>
      <c r="K21" s="6"/>
      <c r="L21" s="8"/>
      <c r="M21" s="6"/>
      <c r="N21" s="6"/>
      <c r="O21" s="6"/>
      <c r="P21" s="6"/>
    </row>
    <row r="22" spans="1:16" x14ac:dyDescent="0.25">
      <c r="A22" s="7">
        <f>A21+1</f>
        <v>5</v>
      </c>
      <c r="B22" s="7"/>
      <c r="C22" s="74" t="s">
        <v>30</v>
      </c>
      <c r="D22" s="7" t="s">
        <v>31</v>
      </c>
      <c r="E22" s="40">
        <v>86.5</v>
      </c>
      <c r="F22" s="7"/>
      <c r="G22" s="7"/>
      <c r="H22" s="6"/>
      <c r="I22" s="7"/>
      <c r="J22" s="7"/>
      <c r="K22" s="6"/>
      <c r="L22" s="8"/>
      <c r="M22" s="6"/>
      <c r="N22" s="6"/>
      <c r="O22" s="6"/>
      <c r="P22" s="6"/>
    </row>
    <row r="23" spans="1:16" x14ac:dyDescent="0.25">
      <c r="A23" s="7">
        <f t="shared" ref="A23:A29" si="0">A22+1</f>
        <v>6</v>
      </c>
      <c r="B23" s="75"/>
      <c r="C23" s="76" t="s">
        <v>46</v>
      </c>
      <c r="D23" s="4" t="s">
        <v>32</v>
      </c>
      <c r="E23" s="3">
        <v>231</v>
      </c>
      <c r="F23" s="3"/>
      <c r="G23" s="7"/>
      <c r="H23" s="6"/>
      <c r="I23" s="3"/>
      <c r="J23" s="3"/>
      <c r="K23" s="6"/>
      <c r="L23" s="8"/>
      <c r="M23" s="6"/>
      <c r="N23" s="6"/>
      <c r="O23" s="6"/>
      <c r="P23" s="6"/>
    </row>
    <row r="24" spans="1:16" x14ac:dyDescent="0.25">
      <c r="A24" s="7">
        <f t="shared" si="0"/>
        <v>7</v>
      </c>
      <c r="B24" s="4"/>
      <c r="C24" s="77" t="s">
        <v>33</v>
      </c>
      <c r="D24" s="4" t="s">
        <v>31</v>
      </c>
      <c r="E24" s="3">
        <v>86.5</v>
      </c>
      <c r="F24" s="3"/>
      <c r="G24" s="7"/>
      <c r="H24" s="6"/>
      <c r="I24" s="4"/>
      <c r="J24" s="3"/>
      <c r="K24" s="6"/>
      <c r="L24" s="8"/>
      <c r="M24" s="6"/>
      <c r="N24" s="6"/>
      <c r="O24" s="6"/>
      <c r="P24" s="6"/>
    </row>
    <row r="25" spans="1:16" ht="25.5" x14ac:dyDescent="0.25">
      <c r="A25" s="7">
        <f t="shared" si="0"/>
        <v>8</v>
      </c>
      <c r="B25" s="4"/>
      <c r="C25" s="78" t="s">
        <v>48</v>
      </c>
      <c r="D25" s="4" t="s">
        <v>34</v>
      </c>
      <c r="E25" s="3">
        <f>213*0.1</f>
        <v>21.3</v>
      </c>
      <c r="F25" s="3"/>
      <c r="G25" s="7"/>
      <c r="H25" s="6"/>
      <c r="I25" s="3"/>
      <c r="J25" s="3"/>
      <c r="K25" s="6"/>
      <c r="L25" s="8"/>
      <c r="M25" s="6"/>
      <c r="N25" s="6"/>
      <c r="O25" s="6"/>
      <c r="P25" s="6"/>
    </row>
    <row r="26" spans="1:16" ht="39" customHeight="1" x14ac:dyDescent="0.25">
      <c r="A26" s="7">
        <f t="shared" si="0"/>
        <v>9</v>
      </c>
      <c r="B26" s="4"/>
      <c r="C26" s="78" t="s">
        <v>44</v>
      </c>
      <c r="D26" s="4" t="s">
        <v>34</v>
      </c>
      <c r="E26" s="3">
        <f>231*0.05</f>
        <v>11.55</v>
      </c>
      <c r="F26" s="3"/>
      <c r="G26" s="7"/>
      <c r="H26" s="6"/>
      <c r="I26" s="3"/>
      <c r="J26" s="3"/>
      <c r="K26" s="6"/>
      <c r="L26" s="8"/>
      <c r="M26" s="6"/>
      <c r="N26" s="6"/>
      <c r="O26" s="6"/>
      <c r="P26" s="6"/>
    </row>
    <row r="27" spans="1:16" x14ac:dyDescent="0.25">
      <c r="A27" s="7">
        <f t="shared" si="0"/>
        <v>10</v>
      </c>
      <c r="B27" s="4"/>
      <c r="C27" s="79" t="s">
        <v>35</v>
      </c>
      <c r="D27" s="4" t="s">
        <v>31</v>
      </c>
      <c r="E27" s="3">
        <f>86.5*2</f>
        <v>173</v>
      </c>
      <c r="F27" s="3"/>
      <c r="G27" s="7"/>
      <c r="H27" s="6"/>
      <c r="I27" s="3"/>
      <c r="J27" s="3"/>
      <c r="K27" s="6"/>
      <c r="L27" s="8"/>
      <c r="M27" s="6"/>
      <c r="N27" s="6"/>
      <c r="O27" s="6"/>
      <c r="P27" s="6"/>
    </row>
    <row r="28" spans="1:16" ht="38.25" x14ac:dyDescent="0.25">
      <c r="A28" s="7">
        <f t="shared" si="0"/>
        <v>11</v>
      </c>
      <c r="B28" s="75"/>
      <c r="C28" s="78" t="s">
        <v>49</v>
      </c>
      <c r="D28" s="4" t="s">
        <v>32</v>
      </c>
      <c r="E28" s="3">
        <v>231</v>
      </c>
      <c r="F28" s="3"/>
      <c r="G28" s="7"/>
      <c r="H28" s="6"/>
      <c r="I28" s="3"/>
      <c r="J28" s="3"/>
      <c r="K28" s="6"/>
      <c r="L28" s="8"/>
      <c r="M28" s="6"/>
      <c r="N28" s="6"/>
      <c r="O28" s="6"/>
      <c r="P28" s="6"/>
    </row>
    <row r="29" spans="1:16" ht="25.5" x14ac:dyDescent="0.25">
      <c r="A29" s="7">
        <f t="shared" si="0"/>
        <v>12</v>
      </c>
      <c r="B29" s="75"/>
      <c r="C29" s="78" t="s">
        <v>67</v>
      </c>
      <c r="D29" s="4" t="s">
        <v>43</v>
      </c>
      <c r="E29" s="3">
        <v>1</v>
      </c>
      <c r="F29" s="3"/>
      <c r="G29" s="7"/>
      <c r="H29" s="6"/>
      <c r="I29" s="3"/>
      <c r="J29" s="3"/>
      <c r="K29" s="6"/>
      <c r="L29" s="8"/>
      <c r="M29" s="6"/>
      <c r="N29" s="6"/>
      <c r="O29" s="6"/>
      <c r="P29" s="6"/>
    </row>
    <row r="30" spans="1:16" x14ac:dyDescent="0.25">
      <c r="A30" s="1"/>
      <c r="B30" s="1"/>
      <c r="C30" s="1" t="s">
        <v>77</v>
      </c>
      <c r="D30" s="1"/>
      <c r="E30" s="1"/>
      <c r="F30" s="1"/>
      <c r="G30" s="1"/>
      <c r="H30" s="1"/>
      <c r="I30" s="1"/>
      <c r="J30" s="1"/>
      <c r="K30" s="1"/>
      <c r="L30" s="2"/>
      <c r="M30" s="1"/>
      <c r="N30" s="1"/>
      <c r="O30" s="1"/>
      <c r="P30" s="1"/>
    </row>
    <row r="31" spans="1:16" x14ac:dyDescent="0.25">
      <c r="A31" s="7">
        <v>13</v>
      </c>
      <c r="B31" s="75"/>
      <c r="C31" s="73" t="s">
        <v>54</v>
      </c>
      <c r="D31" s="4" t="s">
        <v>32</v>
      </c>
      <c r="E31" s="3">
        <v>30</v>
      </c>
      <c r="F31" s="3"/>
      <c r="G31" s="7"/>
      <c r="H31" s="6"/>
      <c r="I31" s="3"/>
      <c r="J31" s="3"/>
      <c r="K31" s="6"/>
      <c r="L31" s="8"/>
      <c r="M31" s="6"/>
      <c r="N31" s="6"/>
      <c r="O31" s="6"/>
      <c r="P31" s="6"/>
    </row>
    <row r="32" spans="1:16" x14ac:dyDescent="0.25">
      <c r="A32" s="7">
        <f>A31+1</f>
        <v>14</v>
      </c>
      <c r="B32" s="75"/>
      <c r="C32" s="78" t="s">
        <v>78</v>
      </c>
      <c r="D32" s="4" t="s">
        <v>32</v>
      </c>
      <c r="E32" s="3">
        <v>30</v>
      </c>
      <c r="F32" s="3"/>
      <c r="G32" s="7"/>
      <c r="H32" s="6"/>
      <c r="I32" s="3"/>
      <c r="J32" s="3"/>
      <c r="K32" s="6"/>
      <c r="L32" s="8"/>
      <c r="M32" s="6"/>
      <c r="N32" s="6"/>
      <c r="O32" s="6"/>
      <c r="P32" s="6"/>
    </row>
    <row r="33" spans="1:16" x14ac:dyDescent="0.25">
      <c r="A33" s="7">
        <f t="shared" ref="A33:A38" si="1">A32+1</f>
        <v>15</v>
      </c>
      <c r="B33" s="75"/>
      <c r="C33" s="78" t="s">
        <v>79</v>
      </c>
      <c r="D33" s="4" t="s">
        <v>81</v>
      </c>
      <c r="E33" s="3">
        <v>30</v>
      </c>
      <c r="F33" s="3"/>
      <c r="G33" s="7"/>
      <c r="H33" s="6"/>
      <c r="I33" s="3"/>
      <c r="J33" s="3"/>
      <c r="K33" s="6"/>
      <c r="L33" s="8"/>
      <c r="M33" s="6"/>
      <c r="N33" s="6"/>
      <c r="O33" s="6"/>
      <c r="P33" s="6"/>
    </row>
    <row r="34" spans="1:16" ht="25.5" x14ac:dyDescent="0.25">
      <c r="A34" s="7">
        <f t="shared" si="1"/>
        <v>16</v>
      </c>
      <c r="B34" s="75"/>
      <c r="C34" s="78" t="s">
        <v>48</v>
      </c>
      <c r="D34" s="4" t="s">
        <v>34</v>
      </c>
      <c r="E34" s="3">
        <f>30*0.1</f>
        <v>3</v>
      </c>
      <c r="F34" s="3"/>
      <c r="G34" s="7"/>
      <c r="H34" s="6"/>
      <c r="I34" s="3"/>
      <c r="J34" s="3"/>
      <c r="K34" s="6"/>
      <c r="L34" s="8"/>
      <c r="M34" s="6"/>
      <c r="N34" s="6"/>
      <c r="O34" s="6"/>
      <c r="P34" s="6"/>
    </row>
    <row r="35" spans="1:16" ht="43.5" customHeight="1" x14ac:dyDescent="0.25">
      <c r="A35" s="7">
        <f t="shared" si="1"/>
        <v>17</v>
      </c>
      <c r="B35" s="75"/>
      <c r="C35" s="78" t="s">
        <v>44</v>
      </c>
      <c r="D35" s="4" t="s">
        <v>34</v>
      </c>
      <c r="E35" s="3">
        <f>30*0.05</f>
        <v>1.5</v>
      </c>
      <c r="F35" s="3"/>
      <c r="G35" s="7"/>
      <c r="H35" s="6"/>
      <c r="I35" s="3"/>
      <c r="J35" s="3"/>
      <c r="K35" s="6"/>
      <c r="L35" s="8"/>
      <c r="M35" s="6"/>
      <c r="N35" s="6"/>
      <c r="O35" s="6"/>
      <c r="P35" s="6"/>
    </row>
    <row r="36" spans="1:16" x14ac:dyDescent="0.25">
      <c r="A36" s="7">
        <f t="shared" si="1"/>
        <v>18</v>
      </c>
      <c r="B36" s="75"/>
      <c r="C36" s="79" t="s">
        <v>35</v>
      </c>
      <c r="D36" s="4" t="s">
        <v>31</v>
      </c>
      <c r="E36" s="3">
        <v>50</v>
      </c>
      <c r="F36" s="3"/>
      <c r="G36" s="7"/>
      <c r="H36" s="6"/>
      <c r="I36" s="3"/>
      <c r="J36" s="3"/>
      <c r="K36" s="6"/>
      <c r="L36" s="8"/>
      <c r="M36" s="6"/>
      <c r="N36" s="6"/>
      <c r="O36" s="6"/>
      <c r="P36" s="6"/>
    </row>
    <row r="37" spans="1:16" ht="38.25" x14ac:dyDescent="0.25">
      <c r="A37" s="7">
        <f t="shared" si="1"/>
        <v>19</v>
      </c>
      <c r="B37" s="75"/>
      <c r="C37" s="78" t="s">
        <v>49</v>
      </c>
      <c r="D37" s="4" t="s">
        <v>81</v>
      </c>
      <c r="E37" s="3">
        <v>30</v>
      </c>
      <c r="F37" s="3"/>
      <c r="G37" s="7"/>
      <c r="H37" s="6"/>
      <c r="I37" s="3"/>
      <c r="J37" s="3"/>
      <c r="K37" s="6"/>
      <c r="L37" s="8"/>
      <c r="M37" s="6"/>
      <c r="N37" s="6"/>
      <c r="O37" s="6"/>
      <c r="P37" s="6"/>
    </row>
    <row r="38" spans="1:16" ht="25.5" x14ac:dyDescent="0.25">
      <c r="A38" s="7">
        <f t="shared" si="1"/>
        <v>20</v>
      </c>
      <c r="B38" s="75"/>
      <c r="C38" s="78" t="s">
        <v>67</v>
      </c>
      <c r="D38" s="4" t="s">
        <v>80</v>
      </c>
      <c r="E38" s="3">
        <v>1</v>
      </c>
      <c r="F38" s="3"/>
      <c r="G38" s="7"/>
      <c r="H38" s="6"/>
      <c r="I38" s="3"/>
      <c r="J38" s="3"/>
      <c r="K38" s="6"/>
      <c r="L38" s="8"/>
      <c r="M38" s="6"/>
      <c r="N38" s="6"/>
      <c r="O38" s="6"/>
      <c r="P38" s="6"/>
    </row>
    <row r="39" spans="1:16" ht="27.75" customHeight="1" x14ac:dyDescent="0.25">
      <c r="A39" s="1"/>
      <c r="B39" s="80"/>
      <c r="C39" s="81" t="s">
        <v>61</v>
      </c>
      <c r="D39" s="1"/>
      <c r="E39" s="41"/>
      <c r="F39" s="41"/>
      <c r="G39" s="41"/>
      <c r="H39" s="41"/>
      <c r="I39" s="41"/>
      <c r="J39" s="41"/>
      <c r="K39" s="41"/>
      <c r="L39" s="2"/>
      <c r="M39" s="41"/>
      <c r="N39" s="41"/>
      <c r="O39" s="41"/>
      <c r="P39" s="41"/>
    </row>
    <row r="40" spans="1:16" x14ac:dyDescent="0.25">
      <c r="A40" s="1"/>
      <c r="B40" s="80"/>
      <c r="C40" s="82" t="s">
        <v>82</v>
      </c>
      <c r="D40" s="42"/>
      <c r="E40" s="41"/>
      <c r="F40" s="41"/>
      <c r="G40" s="41"/>
      <c r="H40" s="41"/>
      <c r="I40" s="41"/>
      <c r="J40" s="41"/>
      <c r="K40" s="41"/>
      <c r="L40" s="2"/>
      <c r="M40" s="41"/>
      <c r="N40" s="41"/>
      <c r="O40" s="41"/>
      <c r="P40" s="41"/>
    </row>
    <row r="41" spans="1:16" ht="15" x14ac:dyDescent="0.25">
      <c r="A41" s="4">
        <f>A38+1</f>
        <v>21</v>
      </c>
      <c r="B41" s="75"/>
      <c r="C41" s="73" t="s">
        <v>54</v>
      </c>
      <c r="D41" s="43" t="s">
        <v>83</v>
      </c>
      <c r="E41" s="3">
        <v>820</v>
      </c>
      <c r="F41" s="3"/>
      <c r="G41" s="3"/>
      <c r="H41" s="3"/>
      <c r="I41" s="3"/>
      <c r="J41" s="3"/>
      <c r="K41" s="3"/>
      <c r="L41" s="44"/>
      <c r="M41" s="3"/>
      <c r="N41" s="3"/>
      <c r="O41" s="3"/>
      <c r="P41" s="3"/>
    </row>
    <row r="42" spans="1:16" ht="15" x14ac:dyDescent="0.25">
      <c r="A42" s="4">
        <f>A41+1</f>
        <v>22</v>
      </c>
      <c r="B42" s="75"/>
      <c r="C42" s="73" t="s">
        <v>84</v>
      </c>
      <c r="D42" s="43" t="s">
        <v>83</v>
      </c>
      <c r="E42" s="3">
        <v>820</v>
      </c>
      <c r="F42" s="45"/>
      <c r="G42" s="45"/>
      <c r="H42" s="45"/>
      <c r="I42" s="45"/>
      <c r="J42" s="45"/>
      <c r="K42" s="3"/>
      <c r="L42" s="44"/>
      <c r="M42" s="3"/>
      <c r="N42" s="3"/>
      <c r="O42" s="3"/>
      <c r="P42" s="3"/>
    </row>
    <row r="43" spans="1:16" x14ac:dyDescent="0.25">
      <c r="A43" s="4">
        <f t="shared" ref="A43:A48" si="2">A42+1</f>
        <v>23</v>
      </c>
      <c r="B43" s="75"/>
      <c r="C43" s="78" t="s">
        <v>68</v>
      </c>
      <c r="D43" s="4" t="s">
        <v>31</v>
      </c>
      <c r="E43" s="3">
        <f>60*2</f>
        <v>120</v>
      </c>
      <c r="F43" s="3"/>
      <c r="G43" s="3"/>
      <c r="H43" s="3"/>
      <c r="I43" s="3"/>
      <c r="J43" s="3"/>
      <c r="K43" s="3"/>
      <c r="L43" s="44"/>
      <c r="M43" s="3"/>
      <c r="N43" s="3"/>
      <c r="O43" s="3"/>
      <c r="P43" s="3"/>
    </row>
    <row r="44" spans="1:16" x14ac:dyDescent="0.25">
      <c r="A44" s="4">
        <f t="shared" si="2"/>
        <v>24</v>
      </c>
      <c r="B44" s="75"/>
      <c r="C44" s="83" t="s">
        <v>55</v>
      </c>
      <c r="D44" s="46" t="s">
        <v>31</v>
      </c>
      <c r="E44" s="3">
        <v>500</v>
      </c>
      <c r="F44" s="3"/>
      <c r="G44" s="3"/>
      <c r="H44" s="3"/>
      <c r="I44" s="3"/>
      <c r="J44" s="3"/>
      <c r="K44" s="3"/>
      <c r="L44" s="44"/>
      <c r="M44" s="3"/>
      <c r="N44" s="3"/>
      <c r="O44" s="3"/>
      <c r="P44" s="3"/>
    </row>
    <row r="45" spans="1:16" x14ac:dyDescent="0.25">
      <c r="A45" s="4">
        <f t="shared" si="2"/>
        <v>25</v>
      </c>
      <c r="B45" s="75"/>
      <c r="C45" s="84" t="s">
        <v>56</v>
      </c>
      <c r="D45" s="47" t="s">
        <v>32</v>
      </c>
      <c r="E45" s="3">
        <v>820</v>
      </c>
      <c r="F45" s="45"/>
      <c r="G45" s="45"/>
      <c r="H45" s="45"/>
      <c r="I45" s="45"/>
      <c r="J45" s="45"/>
      <c r="K45" s="3"/>
      <c r="L45" s="44"/>
      <c r="M45" s="3"/>
      <c r="N45" s="3"/>
      <c r="O45" s="3"/>
      <c r="P45" s="3"/>
    </row>
    <row r="46" spans="1:16" ht="15" x14ac:dyDescent="0.25">
      <c r="A46" s="4">
        <f t="shared" si="2"/>
        <v>26</v>
      </c>
      <c r="B46" s="75"/>
      <c r="C46" s="84" t="s">
        <v>57</v>
      </c>
      <c r="D46" s="47" t="s">
        <v>83</v>
      </c>
      <c r="E46" s="3">
        <v>820</v>
      </c>
      <c r="F46" s="45"/>
      <c r="G46" s="45"/>
      <c r="H46" s="45"/>
      <c r="I46" s="45"/>
      <c r="J46" s="45"/>
      <c r="K46" s="3"/>
      <c r="L46" s="44"/>
      <c r="M46" s="3"/>
      <c r="N46" s="3"/>
      <c r="O46" s="3"/>
      <c r="P46" s="3"/>
    </row>
    <row r="47" spans="1:16" ht="15" x14ac:dyDescent="0.25">
      <c r="A47" s="4">
        <f t="shared" si="2"/>
        <v>27</v>
      </c>
      <c r="B47" s="75"/>
      <c r="C47" s="85" t="s">
        <v>58</v>
      </c>
      <c r="D47" s="48" t="s">
        <v>83</v>
      </c>
      <c r="E47" s="3">
        <v>820</v>
      </c>
      <c r="F47" s="45"/>
      <c r="G47" s="45"/>
      <c r="H47" s="45"/>
      <c r="I47" s="45"/>
      <c r="J47" s="45"/>
      <c r="K47" s="3"/>
      <c r="L47" s="44"/>
      <c r="M47" s="3"/>
      <c r="N47" s="3"/>
      <c r="O47" s="3"/>
      <c r="P47" s="3"/>
    </row>
    <row r="48" spans="1:16" ht="25.5" x14ac:dyDescent="0.25">
      <c r="A48" s="4">
        <f t="shared" si="2"/>
        <v>28</v>
      </c>
      <c r="B48" s="75"/>
      <c r="C48" s="78" t="s">
        <v>67</v>
      </c>
      <c r="D48" s="4" t="s">
        <v>43</v>
      </c>
      <c r="E48" s="3">
        <v>1</v>
      </c>
      <c r="F48" s="3"/>
      <c r="G48" s="3"/>
      <c r="H48" s="3"/>
      <c r="I48" s="3"/>
      <c r="J48" s="3"/>
      <c r="K48" s="3"/>
      <c r="L48" s="44"/>
      <c r="M48" s="3"/>
      <c r="N48" s="3"/>
      <c r="O48" s="3"/>
      <c r="P48" s="3"/>
    </row>
    <row r="49" spans="1:18" x14ac:dyDescent="0.25">
      <c r="A49" s="1"/>
      <c r="B49" s="80"/>
      <c r="C49" s="86" t="s">
        <v>60</v>
      </c>
      <c r="D49" s="1"/>
      <c r="E49" s="41"/>
      <c r="F49" s="41"/>
      <c r="G49" s="41"/>
      <c r="H49" s="41"/>
      <c r="I49" s="41"/>
      <c r="J49" s="41"/>
      <c r="K49" s="41"/>
      <c r="L49" s="2"/>
      <c r="M49" s="41"/>
      <c r="N49" s="41"/>
      <c r="O49" s="41"/>
      <c r="P49" s="41"/>
    </row>
    <row r="50" spans="1:18" ht="15" x14ac:dyDescent="0.25">
      <c r="A50" s="4">
        <f>A48+1</f>
        <v>29</v>
      </c>
      <c r="B50" s="75"/>
      <c r="C50" s="73" t="s">
        <v>54</v>
      </c>
      <c r="D50" s="43" t="s">
        <v>83</v>
      </c>
      <c r="E50" s="3">
        <v>338</v>
      </c>
      <c r="F50" s="3"/>
      <c r="G50" s="3"/>
      <c r="H50" s="3"/>
      <c r="I50" s="3"/>
      <c r="J50" s="3"/>
      <c r="K50" s="3"/>
      <c r="L50" s="44"/>
      <c r="M50" s="3"/>
      <c r="N50" s="3"/>
      <c r="O50" s="3"/>
      <c r="P50" s="3"/>
    </row>
    <row r="51" spans="1:18" ht="15" x14ac:dyDescent="0.25">
      <c r="A51" s="4">
        <f>A50+1</f>
        <v>30</v>
      </c>
      <c r="B51" s="75"/>
      <c r="C51" s="73" t="s">
        <v>84</v>
      </c>
      <c r="D51" s="43" t="s">
        <v>83</v>
      </c>
      <c r="E51" s="3">
        <v>338</v>
      </c>
      <c r="F51" s="45"/>
      <c r="G51" s="45"/>
      <c r="H51" s="45"/>
      <c r="I51" s="45"/>
      <c r="J51" s="45"/>
      <c r="K51" s="49"/>
      <c r="L51" s="44"/>
      <c r="M51" s="3"/>
      <c r="N51" s="3"/>
      <c r="O51" s="3"/>
      <c r="P51" s="3"/>
    </row>
    <row r="52" spans="1:18" x14ac:dyDescent="0.25">
      <c r="A52" s="4">
        <f t="shared" ref="A52:A57" si="3">A51+1</f>
        <v>31</v>
      </c>
      <c r="B52" s="75"/>
      <c r="C52" s="78" t="s">
        <v>68</v>
      </c>
      <c r="D52" s="4" t="s">
        <v>31</v>
      </c>
      <c r="E52" s="3">
        <v>118</v>
      </c>
      <c r="F52" s="45"/>
      <c r="G52" s="45"/>
      <c r="H52" s="45"/>
      <c r="I52" s="45"/>
      <c r="J52" s="45"/>
      <c r="K52" s="49"/>
      <c r="L52" s="44"/>
      <c r="M52" s="3"/>
      <c r="N52" s="3"/>
      <c r="O52" s="3"/>
      <c r="P52" s="3"/>
    </row>
    <row r="53" spans="1:18" x14ac:dyDescent="0.25">
      <c r="A53" s="4">
        <f t="shared" si="3"/>
        <v>32</v>
      </c>
      <c r="B53" s="75"/>
      <c r="C53" s="83" t="s">
        <v>55</v>
      </c>
      <c r="D53" s="46" t="s">
        <v>31</v>
      </c>
      <c r="E53" s="3">
        <v>200</v>
      </c>
      <c r="F53" s="45"/>
      <c r="G53" s="45"/>
      <c r="H53" s="45"/>
      <c r="I53" s="45"/>
      <c r="J53" s="45"/>
      <c r="K53" s="49"/>
      <c r="L53" s="44"/>
      <c r="M53" s="3"/>
      <c r="N53" s="3"/>
      <c r="O53" s="3"/>
      <c r="P53" s="3"/>
    </row>
    <row r="54" spans="1:18" x14ac:dyDescent="0.25">
      <c r="A54" s="4">
        <f t="shared" si="3"/>
        <v>33</v>
      </c>
      <c r="B54" s="75"/>
      <c r="C54" s="84" t="s">
        <v>56</v>
      </c>
      <c r="D54" s="47" t="s">
        <v>32</v>
      </c>
      <c r="E54" s="3">
        <v>338</v>
      </c>
      <c r="F54" s="45"/>
      <c r="G54" s="45"/>
      <c r="H54" s="45"/>
      <c r="I54" s="45"/>
      <c r="J54" s="45"/>
      <c r="K54" s="49"/>
      <c r="L54" s="44"/>
      <c r="M54" s="3"/>
      <c r="N54" s="3"/>
      <c r="O54" s="3"/>
      <c r="P54" s="3"/>
    </row>
    <row r="55" spans="1:18" ht="15" x14ac:dyDescent="0.25">
      <c r="A55" s="4">
        <f t="shared" si="3"/>
        <v>34</v>
      </c>
      <c r="B55" s="75"/>
      <c r="C55" s="84" t="s">
        <v>57</v>
      </c>
      <c r="D55" s="47" t="s">
        <v>83</v>
      </c>
      <c r="E55" s="3">
        <v>338</v>
      </c>
      <c r="F55" s="45"/>
      <c r="G55" s="45"/>
      <c r="H55" s="45"/>
      <c r="I55" s="45"/>
      <c r="J55" s="45"/>
      <c r="K55" s="49"/>
      <c r="L55" s="44"/>
      <c r="M55" s="3"/>
      <c r="N55" s="3"/>
      <c r="O55" s="3"/>
      <c r="P55" s="3"/>
    </row>
    <row r="56" spans="1:18" ht="15" x14ac:dyDescent="0.25">
      <c r="A56" s="4">
        <f t="shared" si="3"/>
        <v>35</v>
      </c>
      <c r="B56" s="75"/>
      <c r="C56" s="85" t="s">
        <v>58</v>
      </c>
      <c r="D56" s="48" t="s">
        <v>83</v>
      </c>
      <c r="E56" s="3">
        <v>338</v>
      </c>
      <c r="F56" s="45"/>
      <c r="G56" s="45"/>
      <c r="H56" s="45"/>
      <c r="I56" s="45"/>
      <c r="J56" s="45"/>
      <c r="K56" s="49"/>
      <c r="L56" s="44"/>
      <c r="M56" s="3"/>
      <c r="N56" s="3"/>
      <c r="O56" s="3"/>
      <c r="P56" s="3"/>
    </row>
    <row r="57" spans="1:18" ht="25.5" x14ac:dyDescent="0.25">
      <c r="A57" s="4">
        <f t="shared" si="3"/>
        <v>36</v>
      </c>
      <c r="B57" s="75"/>
      <c r="C57" s="78" t="s">
        <v>67</v>
      </c>
      <c r="D57" s="4" t="s">
        <v>43</v>
      </c>
      <c r="E57" s="3">
        <v>1</v>
      </c>
      <c r="F57" s="49"/>
      <c r="G57" s="49"/>
      <c r="H57" s="49"/>
      <c r="I57" s="49"/>
      <c r="J57" s="49"/>
      <c r="K57" s="3"/>
      <c r="L57" s="44"/>
      <c r="M57" s="3"/>
      <c r="N57" s="3"/>
      <c r="O57" s="3"/>
      <c r="P57" s="3"/>
    </row>
    <row r="58" spans="1:18" x14ac:dyDescent="0.25">
      <c r="A58" s="1"/>
      <c r="B58" s="80"/>
      <c r="C58" s="86" t="s">
        <v>92</v>
      </c>
      <c r="D58" s="1"/>
      <c r="E58" s="41"/>
      <c r="F58" s="41"/>
      <c r="G58" s="41"/>
      <c r="H58" s="41"/>
      <c r="I58" s="41"/>
      <c r="J58" s="41"/>
      <c r="K58" s="41"/>
      <c r="L58" s="2"/>
      <c r="M58" s="41"/>
      <c r="N58" s="41"/>
      <c r="O58" s="41"/>
      <c r="P58" s="41"/>
    </row>
    <row r="59" spans="1:18" ht="15" x14ac:dyDescent="0.25">
      <c r="A59" s="4">
        <f>A57+1</f>
        <v>37</v>
      </c>
      <c r="B59" s="4"/>
      <c r="C59" s="73" t="s">
        <v>72</v>
      </c>
      <c r="D59" s="43" t="s">
        <v>83</v>
      </c>
      <c r="E59" s="3">
        <v>3000</v>
      </c>
      <c r="F59" s="4"/>
      <c r="G59" s="4"/>
      <c r="H59" s="4"/>
      <c r="I59" s="4"/>
      <c r="J59" s="4"/>
      <c r="K59" s="3"/>
      <c r="L59" s="44"/>
      <c r="M59" s="3"/>
      <c r="N59" s="3"/>
      <c r="O59" s="3"/>
      <c r="P59" s="3"/>
    </row>
    <row r="60" spans="1:18" ht="15" x14ac:dyDescent="0.25">
      <c r="A60" s="4">
        <f>A59+1</f>
        <v>38</v>
      </c>
      <c r="B60" s="4"/>
      <c r="C60" s="73" t="s">
        <v>69</v>
      </c>
      <c r="D60" s="43" t="s">
        <v>83</v>
      </c>
      <c r="E60" s="3">
        <v>3000</v>
      </c>
      <c r="F60" s="4"/>
      <c r="G60" s="4"/>
      <c r="H60" s="4"/>
      <c r="I60" s="4"/>
      <c r="J60" s="4"/>
      <c r="K60" s="3"/>
      <c r="L60" s="44"/>
      <c r="M60" s="3"/>
      <c r="N60" s="3"/>
      <c r="O60" s="3"/>
      <c r="P60" s="3"/>
    </row>
    <row r="61" spans="1:18" x14ac:dyDescent="0.25">
      <c r="A61" s="4">
        <f t="shared" ref="A61:A63" si="4">A60+1</f>
        <v>39</v>
      </c>
      <c r="B61" s="4"/>
      <c r="C61" s="78" t="s">
        <v>70</v>
      </c>
      <c r="D61" s="4" t="s">
        <v>32</v>
      </c>
      <c r="E61" s="3">
        <v>3000</v>
      </c>
      <c r="F61" s="4"/>
      <c r="G61" s="4"/>
      <c r="H61" s="4"/>
      <c r="I61" s="4"/>
      <c r="J61" s="4"/>
      <c r="K61" s="3"/>
      <c r="L61" s="44"/>
      <c r="M61" s="3"/>
      <c r="N61" s="3"/>
      <c r="O61" s="3"/>
      <c r="P61" s="3"/>
    </row>
    <row r="62" spans="1:18" ht="25.5" x14ac:dyDescent="0.25">
      <c r="A62" s="4">
        <f t="shared" si="4"/>
        <v>40</v>
      </c>
      <c r="B62" s="4"/>
      <c r="C62" s="84" t="s">
        <v>73</v>
      </c>
      <c r="D62" s="47" t="s">
        <v>32</v>
      </c>
      <c r="E62" s="3">
        <v>3000</v>
      </c>
      <c r="F62" s="50"/>
      <c r="G62" s="50"/>
      <c r="H62" s="50"/>
      <c r="I62" s="50"/>
      <c r="J62" s="50"/>
      <c r="K62" s="3"/>
      <c r="L62" s="44"/>
      <c r="M62" s="3"/>
      <c r="N62" s="3"/>
      <c r="O62" s="3"/>
      <c r="P62" s="3"/>
    </row>
    <row r="63" spans="1:18" x14ac:dyDescent="0.25">
      <c r="A63" s="4">
        <f t="shared" si="4"/>
        <v>41</v>
      </c>
      <c r="B63" s="4"/>
      <c r="C63" s="78" t="s">
        <v>71</v>
      </c>
      <c r="D63" s="4" t="s">
        <v>43</v>
      </c>
      <c r="E63" s="3">
        <v>1</v>
      </c>
      <c r="F63" s="50"/>
      <c r="G63" s="50"/>
      <c r="H63" s="50"/>
      <c r="I63" s="50"/>
      <c r="J63" s="50"/>
      <c r="K63" s="3"/>
      <c r="L63" s="44"/>
      <c r="M63" s="3"/>
      <c r="N63" s="3"/>
      <c r="O63" s="3"/>
      <c r="P63" s="3"/>
      <c r="R63" s="14"/>
    </row>
    <row r="64" spans="1:18" ht="15" customHeight="1" x14ac:dyDescent="0.25">
      <c r="A64" s="87"/>
      <c r="B64" s="88"/>
      <c r="C64" s="98" t="s">
        <v>36</v>
      </c>
      <c r="D64" s="99"/>
      <c r="E64" s="99"/>
      <c r="F64" s="99"/>
      <c r="G64" s="99"/>
      <c r="H64" s="99"/>
      <c r="I64" s="99"/>
      <c r="J64" s="99"/>
      <c r="K64" s="100"/>
      <c r="L64" s="51">
        <f>SUM(L16:L63)</f>
        <v>0</v>
      </c>
      <c r="M64" s="52">
        <f>SUM(M16:M63)</f>
        <v>0</v>
      </c>
      <c r="N64" s="52">
        <f>SUM(N16:N63)</f>
        <v>0</v>
      </c>
      <c r="O64" s="52">
        <f>SUM(O16:O63)</f>
        <v>0</v>
      </c>
      <c r="P64" s="52">
        <f>SUM(P16:P63)</f>
        <v>0</v>
      </c>
    </row>
    <row r="65" spans="1:19" x14ac:dyDescent="0.25">
      <c r="A65" s="56"/>
      <c r="B65" s="65"/>
      <c r="C65" s="108" t="s">
        <v>87</v>
      </c>
      <c r="D65" s="109"/>
      <c r="E65" s="109"/>
      <c r="F65" s="109"/>
      <c r="G65" s="109"/>
      <c r="H65" s="109"/>
      <c r="I65" s="109"/>
      <c r="J65" s="109"/>
      <c r="K65" s="110"/>
      <c r="L65" s="53"/>
      <c r="M65" s="54"/>
      <c r="N65" s="55">
        <f>N64*0.05</f>
        <v>0</v>
      </c>
      <c r="O65" s="56"/>
      <c r="P65" s="54">
        <f>N65</f>
        <v>0</v>
      </c>
    </row>
    <row r="66" spans="1:19" x14ac:dyDescent="0.25">
      <c r="A66" s="7"/>
      <c r="B66" s="89"/>
      <c r="C66" s="98" t="s">
        <v>37</v>
      </c>
      <c r="D66" s="99"/>
      <c r="E66" s="99"/>
      <c r="F66" s="99"/>
      <c r="G66" s="99"/>
      <c r="H66" s="99"/>
      <c r="I66" s="99"/>
      <c r="J66" s="99"/>
      <c r="K66" s="100"/>
      <c r="L66" s="57"/>
      <c r="M66" s="57">
        <f>M64</f>
        <v>0</v>
      </c>
      <c r="N66" s="57">
        <f>N65+N64</f>
        <v>0</v>
      </c>
      <c r="O66" s="57">
        <f>O64</f>
        <v>0</v>
      </c>
      <c r="P66" s="57">
        <f>P65+P64</f>
        <v>0</v>
      </c>
      <c r="S66" s="14"/>
    </row>
    <row r="67" spans="1:19" x14ac:dyDescent="0.25">
      <c r="A67" s="111" t="s">
        <v>85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3"/>
      <c r="N67" s="58"/>
      <c r="O67" s="58"/>
      <c r="P67" s="59">
        <f>ROUND(P66*0.02,2)</f>
        <v>0</v>
      </c>
    </row>
    <row r="68" spans="1:19" x14ac:dyDescent="0.25">
      <c r="A68" s="101" t="s">
        <v>86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3"/>
      <c r="N68" s="60"/>
      <c r="O68" s="60"/>
      <c r="P68" s="61">
        <f>ROUND(P66*0.02,2)</f>
        <v>0</v>
      </c>
    </row>
    <row r="69" spans="1:19" x14ac:dyDescent="0.25">
      <c r="A69" s="101" t="s">
        <v>74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3"/>
      <c r="N69" s="60"/>
      <c r="O69" s="60"/>
      <c r="P69" s="61">
        <f>ROUND(M66*0.2359,2)</f>
        <v>0</v>
      </c>
    </row>
    <row r="70" spans="1:19" x14ac:dyDescent="0.25">
      <c r="A70" s="101" t="s">
        <v>38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3"/>
      <c r="N70" s="60"/>
      <c r="O70" s="60"/>
      <c r="P70" s="62">
        <f>SUM(P66:P69)</f>
        <v>0</v>
      </c>
      <c r="Q70" s="14"/>
    </row>
    <row r="71" spans="1:19" x14ac:dyDescent="0.25">
      <c r="A71" s="101" t="s">
        <v>39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3"/>
      <c r="N71" s="60"/>
      <c r="O71" s="60"/>
      <c r="P71" s="61">
        <f>ROUND(P70*0.21,2)</f>
        <v>0</v>
      </c>
    </row>
    <row r="72" spans="1:19" x14ac:dyDescent="0.25">
      <c r="A72" s="104" t="s">
        <v>40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6"/>
      <c r="N72" s="60"/>
      <c r="O72" s="60"/>
      <c r="P72" s="62">
        <f>P71+P70</f>
        <v>0</v>
      </c>
    </row>
    <row r="73" spans="1:19" x14ac:dyDescent="0.25">
      <c r="A73" s="90"/>
      <c r="B73" s="90"/>
      <c r="C73" s="90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</row>
    <row r="74" spans="1:19" x14ac:dyDescent="0.25">
      <c r="A74" s="107" t="s">
        <v>63</v>
      </c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</row>
    <row r="75" spans="1:19" x14ac:dyDescent="0.25">
      <c r="A75" s="91"/>
      <c r="B75" s="91"/>
      <c r="C75" s="91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9" x14ac:dyDescent="0.25">
      <c r="A76" s="92"/>
      <c r="B76" s="92"/>
      <c r="C76" s="93"/>
      <c r="D76" s="93"/>
      <c r="E76" s="93"/>
      <c r="F76" s="93"/>
      <c r="G76" s="65"/>
      <c r="H76" s="65"/>
      <c r="I76" s="65"/>
      <c r="J76" s="65"/>
      <c r="K76" s="94"/>
      <c r="L76" s="94"/>
      <c r="M76" s="94"/>
      <c r="N76" s="94"/>
      <c r="O76" s="65"/>
      <c r="P76" s="65"/>
    </row>
    <row r="77" spans="1:19" x14ac:dyDescent="0.25">
      <c r="A77" s="5" t="s">
        <v>89</v>
      </c>
      <c r="C77" s="10"/>
      <c r="D77" s="11"/>
      <c r="E77" s="11"/>
      <c r="F77" s="11"/>
      <c r="G77" s="11"/>
      <c r="H77" s="15"/>
      <c r="I77" s="15"/>
      <c r="J77" s="15" t="s">
        <v>88</v>
      </c>
      <c r="K77" s="15"/>
      <c r="L77" s="15"/>
      <c r="M77" s="15"/>
      <c r="N77" s="15"/>
      <c r="O77" s="15"/>
    </row>
    <row r="78" spans="1:19" x14ac:dyDescent="0.25">
      <c r="C78" s="10" t="s">
        <v>90</v>
      </c>
      <c r="D78" s="11"/>
      <c r="E78" s="11"/>
      <c r="F78" s="11"/>
      <c r="G78" s="11"/>
      <c r="H78" s="15"/>
      <c r="I78" s="15"/>
      <c r="J78" s="15"/>
      <c r="K78" s="15"/>
      <c r="L78" s="15"/>
      <c r="M78" s="15"/>
      <c r="N78" s="15"/>
      <c r="O78" s="15"/>
    </row>
  </sheetData>
  <mergeCells count="26">
    <mergeCell ref="C2:G2"/>
    <mergeCell ref="A3:P3"/>
    <mergeCell ref="B4:P4"/>
    <mergeCell ref="A1:P1"/>
    <mergeCell ref="F10:K10"/>
    <mergeCell ref="A7:F7"/>
    <mergeCell ref="A8:F8"/>
    <mergeCell ref="J8:L8"/>
    <mergeCell ref="M8:N8"/>
    <mergeCell ref="A9:F9"/>
    <mergeCell ref="H9:J9"/>
    <mergeCell ref="N9:O9"/>
    <mergeCell ref="C76:F76"/>
    <mergeCell ref="K76:N76"/>
    <mergeCell ref="E10:E13"/>
    <mergeCell ref="D10:D13"/>
    <mergeCell ref="C64:K64"/>
    <mergeCell ref="A68:M68"/>
    <mergeCell ref="A69:M69"/>
    <mergeCell ref="A70:M70"/>
    <mergeCell ref="A71:M71"/>
    <mergeCell ref="A72:M72"/>
    <mergeCell ref="A74:P74"/>
    <mergeCell ref="C65:K65"/>
    <mergeCell ref="C66:K66"/>
    <mergeCell ref="A67:M67"/>
  </mergeCells>
  <pageMargins left="0.25" right="0.25" top="0.75" bottom="0.75" header="0.3" footer="0.3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teritorijas labiekārtošana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2017-08-24T13:16:20Z</dcterms:modified>
</cp:coreProperties>
</file>