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.Koleba\Desktop\IEPIRKUMI 2015\Ugunsdzēsības inventars\"/>
    </mc:Choice>
  </mc:AlternateContent>
  <bookViews>
    <workbookView xWindow="0" yWindow="0" windowWidth="28800" windowHeight="12435"/>
  </bookViews>
  <sheets>
    <sheet name="Pulvera" sheetId="1" r:id="rId1"/>
    <sheet name="Ogļskābās gāzes" sheetId="2" r:id="rId2"/>
    <sheet name="Aprīkojums" sheetId="3" r:id="rId3"/>
    <sheet name="Inventārs" sheetId="4" r:id="rId4"/>
    <sheet name="Kopsavilkum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G17" i="1" l="1"/>
  <c r="G18" i="1"/>
  <c r="G19" i="1"/>
  <c r="G20" i="1"/>
  <c r="G21" i="1"/>
  <c r="G22" i="1"/>
  <c r="G16" i="1"/>
  <c r="C17" i="2"/>
  <c r="C18" i="2"/>
  <c r="C19" i="2"/>
  <c r="C20" i="2"/>
  <c r="C21" i="2"/>
  <c r="C22" i="2"/>
  <c r="C16" i="2"/>
  <c r="F17" i="2"/>
  <c r="F18" i="2"/>
  <c r="F19" i="2"/>
  <c r="F20" i="2"/>
  <c r="F21" i="2"/>
  <c r="F22" i="2"/>
  <c r="F16" i="2"/>
  <c r="C17" i="1"/>
  <c r="C18" i="1"/>
  <c r="C19" i="1"/>
  <c r="C20" i="1"/>
  <c r="C21" i="1"/>
  <c r="C22" i="1"/>
  <c r="C16" i="1"/>
  <c r="C5" i="5" l="1"/>
  <c r="C4" i="5"/>
  <c r="D15" i="3"/>
  <c r="B16" i="3" s="1"/>
  <c r="D12" i="3"/>
  <c r="C15" i="3"/>
  <c r="C14" i="3"/>
  <c r="B13" i="3"/>
  <c r="B15" i="3"/>
  <c r="B12" i="3"/>
  <c r="B7" i="3"/>
  <c r="E17" i="2"/>
  <c r="E18" i="2"/>
  <c r="E19" i="2"/>
  <c r="E20" i="2"/>
  <c r="E21" i="2"/>
  <c r="E22" i="2"/>
  <c r="E16" i="2"/>
  <c r="D23" i="2"/>
  <c r="D17" i="2"/>
  <c r="D18" i="2"/>
  <c r="D19" i="2"/>
  <c r="D20" i="2"/>
  <c r="D21" i="2"/>
  <c r="D22" i="2"/>
  <c r="D16" i="2"/>
  <c r="C23" i="2"/>
  <c r="B23" i="2"/>
  <c r="B17" i="2"/>
  <c r="B18" i="2"/>
  <c r="B19" i="2"/>
  <c r="B21" i="2"/>
  <c r="B22" i="2"/>
  <c r="C11" i="2"/>
  <c r="B11" i="2"/>
  <c r="C23" i="1"/>
  <c r="F17" i="1"/>
  <c r="F18" i="1"/>
  <c r="F19" i="1"/>
  <c r="F20" i="1"/>
  <c r="F21" i="1"/>
  <c r="F22" i="1"/>
  <c r="F16" i="1"/>
  <c r="E17" i="1"/>
  <c r="E18" i="1"/>
  <c r="E19" i="1"/>
  <c r="E20" i="1"/>
  <c r="E21" i="1"/>
  <c r="E22" i="1"/>
  <c r="E16" i="1"/>
  <c r="D17" i="1"/>
  <c r="D18" i="1"/>
  <c r="D19" i="1"/>
  <c r="D20" i="1"/>
  <c r="D21" i="1"/>
  <c r="D22" i="1"/>
  <c r="D16" i="1"/>
  <c r="B16" i="1"/>
  <c r="B22" i="1"/>
  <c r="B21" i="1"/>
  <c r="B19" i="1"/>
  <c r="B18" i="1"/>
  <c r="B11" i="1"/>
  <c r="C11" i="1"/>
  <c r="E19" i="4"/>
  <c r="E5" i="4"/>
  <c r="E57" i="4"/>
  <c r="E53" i="4"/>
  <c r="E7" i="4"/>
  <c r="E62" i="4" s="1"/>
  <c r="C6" i="5" s="1"/>
  <c r="E8" i="4"/>
  <c r="E9" i="4"/>
  <c r="E10" i="4"/>
  <c r="E12" i="4"/>
  <c r="E13" i="4"/>
  <c r="E14" i="4"/>
  <c r="E15" i="4"/>
  <c r="E16" i="4"/>
  <c r="E17" i="4"/>
  <c r="E18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8" i="4"/>
  <c r="E49" i="4"/>
  <c r="E50" i="4"/>
  <c r="E51" i="4"/>
  <c r="E52" i="4"/>
  <c r="E55" i="4"/>
  <c r="E56" i="4"/>
  <c r="E58" i="4"/>
  <c r="E59" i="4"/>
  <c r="E60" i="4"/>
  <c r="E61" i="4"/>
  <c r="B23" i="1" l="1"/>
  <c r="F23" i="1"/>
  <c r="E23" i="1"/>
  <c r="D23" i="1"/>
  <c r="E23" i="2"/>
  <c r="F23" i="2"/>
  <c r="B24" i="2" s="1"/>
  <c r="G23" i="1"/>
  <c r="B24" i="1" l="1"/>
  <c r="C3" i="5" s="1"/>
  <c r="C7" i="5" s="1"/>
</calcChain>
</file>

<file path=xl/sharedStrings.xml><?xml version="1.0" encoding="utf-8"?>
<sst xmlns="http://schemas.openxmlformats.org/spreadsheetml/2006/main" count="324" uniqueCount="190">
  <si>
    <t>Aparāta veids</t>
  </si>
  <si>
    <t>Cena par 1 plānoto ikgadējo apkopi, EUR bez PVN</t>
  </si>
  <si>
    <t>Cena par 1 plānoto hidraulisko pārbaudi korpusam (reizi 5 gados), EUR bez PVN</t>
  </si>
  <si>
    <t>Cena par rezerves daļu uzstādīšanu 1 aparātam, EUR bez PVN</t>
  </si>
  <si>
    <t>PA- 2</t>
  </si>
  <si>
    <t>PA- 3</t>
  </si>
  <si>
    <t>PA- 4</t>
  </si>
  <si>
    <t>PA- 6</t>
  </si>
  <si>
    <t>PA- 9</t>
  </si>
  <si>
    <t>PA-12</t>
  </si>
  <si>
    <t>PA- 25</t>
  </si>
  <si>
    <t>KOPĀ:</t>
  </si>
  <si>
    <r>
      <t>KOPĀ</t>
    </r>
    <r>
      <rPr>
        <sz val="12"/>
        <color theme="1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pulvera ugunsdzēsības aparāti (KOPĀ 2.+3.+4.+5.+6.+7.):</t>
    </r>
  </si>
  <si>
    <t>1.</t>
  </si>
  <si>
    <t>2.</t>
  </si>
  <si>
    <t>3.</t>
  </si>
  <si>
    <t>4.</t>
  </si>
  <si>
    <t>5.</t>
  </si>
  <si>
    <t>6.</t>
  </si>
  <si>
    <t>7.</t>
  </si>
  <si>
    <t>OA- 2</t>
  </si>
  <si>
    <t>OA- 3</t>
  </si>
  <si>
    <t>OA- 5</t>
  </si>
  <si>
    <t>OA-5 (korpuss, detaļas nereaģē uz magnētisko lauku)</t>
  </si>
  <si>
    <t>OA- 9</t>
  </si>
  <si>
    <t>OA-12</t>
  </si>
  <si>
    <t>OA- 20</t>
  </si>
  <si>
    <t>Ugunsdzēsības krāni</t>
  </si>
  <si>
    <t>Ugunsdzēsības ārējie hidranti</t>
  </si>
  <si>
    <t>Ugunsdzēsības sūkņi</t>
  </si>
  <si>
    <t>Cena par rezerves daļu uzstādīšanu 1 aprīkojumam, EUR bez PVN</t>
  </si>
  <si>
    <t>Cena par 1 plānoto apkopi reizi ceturksnī, EUR bez PVN</t>
  </si>
  <si>
    <r>
      <t>KOPĀ</t>
    </r>
    <r>
      <rPr>
        <sz val="12"/>
        <color theme="1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ogļskābās gāzes ugunsdzēsības aparāti (KOPĀ 2.+3.+4.):</t>
    </r>
  </si>
  <si>
    <t>x</t>
  </si>
  <si>
    <t>Inventārs</t>
  </si>
  <si>
    <t>Plānotais iegādes skaits, gab.*</t>
  </si>
  <si>
    <t>Cena par vienību, EUR bez PVN</t>
  </si>
  <si>
    <t>-</t>
  </si>
  <si>
    <t>Nr.</t>
  </si>
  <si>
    <t>Cena kopā, EUR bez PVN
(3.*4.)</t>
  </si>
  <si>
    <t>1.1.</t>
  </si>
  <si>
    <t>1.2.</t>
  </si>
  <si>
    <t>1.3.</t>
  </si>
  <si>
    <t>4.1.</t>
  </si>
  <si>
    <t>4.2.</t>
  </si>
  <si>
    <t>4.3.</t>
  </si>
  <si>
    <t>4.4.</t>
  </si>
  <si>
    <t>4.5.</t>
  </si>
  <si>
    <t>4.6.</t>
  </si>
  <si>
    <t>4.7.</t>
  </si>
  <si>
    <t>4.8.</t>
  </si>
  <si>
    <t>5.1.</t>
  </si>
  <si>
    <t>5.2.</t>
  </si>
  <si>
    <t>5.3.</t>
  </si>
  <si>
    <t>5.4.</t>
  </si>
  <si>
    <t>5.5.</t>
  </si>
  <si>
    <t>8.</t>
  </si>
  <si>
    <t>9.</t>
  </si>
  <si>
    <t>9.1.</t>
  </si>
  <si>
    <t>9.2.</t>
  </si>
  <si>
    <t>9.3.</t>
  </si>
  <si>
    <t>9.4.</t>
  </si>
  <si>
    <t>9.5.</t>
  </si>
  <si>
    <t>10.</t>
  </si>
  <si>
    <t>11.</t>
  </si>
  <si>
    <t>14.</t>
  </si>
  <si>
    <t>15.</t>
  </si>
  <si>
    <t>16.</t>
  </si>
  <si>
    <t>17.</t>
  </si>
  <si>
    <t>18.</t>
  </si>
  <si>
    <t>19.</t>
  </si>
  <si>
    <t>1.4</t>
  </si>
  <si>
    <t>Ugunsdzēšamo aparātu utilizācija</t>
  </si>
  <si>
    <t>12.</t>
  </si>
  <si>
    <t>13.</t>
  </si>
  <si>
    <t>17.1.</t>
  </si>
  <si>
    <t>17.2.</t>
  </si>
  <si>
    <t>17.3.</t>
  </si>
  <si>
    <t>17.4.</t>
  </si>
  <si>
    <t>18.1.</t>
  </si>
  <si>
    <t>18.2.</t>
  </si>
  <si>
    <t>20.</t>
  </si>
  <si>
    <t>21.</t>
  </si>
  <si>
    <t>22.</t>
  </si>
  <si>
    <t>23.</t>
  </si>
  <si>
    <t>23.1.</t>
  </si>
  <si>
    <t>23.2.</t>
  </si>
  <si>
    <t>24.</t>
  </si>
  <si>
    <t>25.</t>
  </si>
  <si>
    <t>26.</t>
  </si>
  <si>
    <t>27.</t>
  </si>
  <si>
    <t>28.</t>
  </si>
  <si>
    <t>Elpošanas un parenterālo ceļu aizsardzības līdzekļi: </t>
  </si>
  <si>
    <t>Pilnas sejas maska piemērota  maināmiem  putekļu (P) un gāzes (ABEK) filtriem </t>
  </si>
  <si>
    <t>Pusmaskas piemērotas maināmiem putekļu (P) un gāzes (ABEK) filtriem</t>
  </si>
  <si>
    <t>ABEK2 klases maināmie gāzes filtri, piemērojami pusmaskām un pilnām sejas maskām</t>
  </si>
  <si>
    <t>Evakuācijas maskas (vienreizējas lietošanas, aizsardzībai pret CO (tvana gāze))</t>
  </si>
  <si>
    <t>LED galvas lukturis. LED diode. Barošana ar AAA tipa baterijām. Zoom funkcija.</t>
  </si>
  <si>
    <t>Ugunsdzēsības pārklājs ar somu 120x180 cm</t>
  </si>
  <si>
    <t>Drošības zīmes:</t>
  </si>
  <si>
    <t>Ugunsdzēsības hidrantu plāksnes</t>
  </si>
  <si>
    <t>Plastikāta plāksnes 22x32cm</t>
  </si>
  <si>
    <t>Lentes:</t>
  </si>
  <si>
    <t>Līmlente dzeltena / melna – 5cm x33m</t>
  </si>
  <si>
    <t>Līmlente sarkana / balta – 5cm x33m</t>
  </si>
  <si>
    <t>Fotoluminiscējoša lente sarkana/balta – 5 cm x 1m</t>
  </si>
  <si>
    <t>Norobežojoša lente sarkana/balta – 7,5cm x 100 m</t>
  </si>
  <si>
    <t>Norobežojoša lente sarkana/balta – 7,5cm x 200 m</t>
  </si>
  <si>
    <t>Pulvera ugunsdzēsības aparāta PA-6 turētājs</t>
  </si>
  <si>
    <t>Ogļskābās gāzes ugunsdzēsības aparāta turētājs</t>
  </si>
  <si>
    <t>Palaišanas mehānismi:</t>
  </si>
  <si>
    <t>Ventilis</t>
  </si>
  <si>
    <t>Rokturis</t>
  </si>
  <si>
    <t>Manometrs</t>
  </si>
  <si>
    <t>Blīves</t>
  </si>
  <si>
    <t>Sprostapa</t>
  </si>
  <si>
    <t>Ugunsdzēsības šļūtenes D 51 / 20m ar savienotājgalviņām D 51mm</t>
  </si>
  <si>
    <t>Ugunsdzēsības stobri</t>
  </si>
  <si>
    <t>Ugunsdzēsības krāna savienotājgalviņas ar iekšējo vītni D 51mm</t>
  </si>
  <si>
    <t>Ugunsdzēsības krānu savienotājgalviņas ar vāciņu D 51mm</t>
  </si>
  <si>
    <t>Ugunsdzēsības krānu kastes:</t>
  </si>
  <si>
    <t>Ugunsdzēsības krānu kaste virssienas, kombinētā 650x900x220mm (+/- 100 mm)</t>
  </si>
  <si>
    <t>Ugunsdzēsības krānu kaste iebūvējama, kombinētā 650x900x220mm  (+/- 100 mm)</t>
  </si>
  <si>
    <t>Ugunsdzēsības krānu kaste virssienas, kombinētā 650x650x220mm (+/- 100 mm)</t>
  </si>
  <si>
    <t>Ugunsdzēsības krānu kaste iebūvējama, kombinētā 650x650x220mm  (+/- 100 mm)</t>
  </si>
  <si>
    <t>Ugunsdzēsības aparātu kastes:</t>
  </si>
  <si>
    <t>Ugunsdzēsības aparātu kastes 325x270x600</t>
  </si>
  <si>
    <t>Ugunsdzēsības aparātu kastes 325x270x800</t>
  </si>
  <si>
    <t>Ugunsdzēsības stends ar aprīkojumu (2 cirvji, spainis, lāpsta, pārklājs)</t>
  </si>
  <si>
    <t>Ugunsdzēsības aparātu un inventāra skapju atslēgas aizsargstikliņš</t>
  </si>
  <si>
    <t>Evakuācijas plānu (A3) izstrāde</t>
  </si>
  <si>
    <t>Evakuācijas plānu izstrāde:</t>
  </si>
  <si>
    <t>Evakuācijas plānu rāmji A3 formātam</t>
  </si>
  <si>
    <t>Evakuācijas plānu laminēšana A3 formātam</t>
  </si>
  <si>
    <t xml:space="preserve">Evakuācijas avārijas apgaismojums: Evakuācijas izejas abpusēji izgaismota LED zīme (lampa), izmēri 385x205x30mm, darbības princips – spīd pastāvīgi, pie barošanas pazušanas pāriet uz akumulatora barošanu, darbība ar akumulatora barošanu – 3h, testēšanas funkcija, akumulators 1.2 V 800 mAh, jauda 3W. </t>
  </si>
  <si>
    <t>Ugunsdzēsības hidranta kolonna (Maskavas)</t>
  </si>
  <si>
    <t>Ugunsdzēsības hidranta kolonna (Rīgas)</t>
  </si>
  <si>
    <t>Ugunsdzēsības hidranta T atslēga 2.4 x 2.4 mm</t>
  </si>
  <si>
    <t>Magnēts aku atvēršanai</t>
  </si>
  <si>
    <t>Aprīkojuma veids</t>
  </si>
  <si>
    <t>Pasūtītāja īpašumā esošo aparātu skaits</t>
  </si>
  <si>
    <t>Pasūtītājs plāno iegādāties norādīto aparātu daudzumu</t>
  </si>
  <si>
    <t>Tabula Nr.1</t>
  </si>
  <si>
    <t>Tabula Nr.2</t>
  </si>
  <si>
    <t>Cena par  plānoto ikgadējo apkopi, EUR bez PVN
Tabula Nr.1: (2.+3.)*6.*2gadi.</t>
  </si>
  <si>
    <t>Cena par 1 plānoto divgadējo apkopi, EUR bez PVN</t>
  </si>
  <si>
    <r>
      <t>KOPĀ</t>
    </r>
    <r>
      <rPr>
        <sz val="12"/>
        <color theme="1"/>
        <rFont val="Times New Roman"/>
        <family val="1"/>
        <charset val="186"/>
      </rPr>
      <t xml:space="preserve"> </t>
    </r>
    <r>
      <rPr>
        <b/>
        <sz val="10"/>
        <color rgb="FF000000"/>
        <rFont val="Times New Roman"/>
        <family val="1"/>
        <charset val="186"/>
      </rPr>
      <t>pulvera ugunsdzēsības aparāti (KOPĀ 2.+3.+4.+5.+6.):</t>
    </r>
  </si>
  <si>
    <t>Cena par plānoto ikgadējo apkopi, EUR bez PVN
Tabula Nr.1: 2.*3.*2 gadi</t>
  </si>
  <si>
    <t>Cena par plānoto apkopi reizi ceturksnī, EUR bez PVN,
Tabula Nr.1: 2.*4.*4 ceturkšņi*2gadi.</t>
  </si>
  <si>
    <t>Pasūtītāja īpašumā esošo aprīkojuma vienību skaits</t>
  </si>
  <si>
    <t>Pakalpojums</t>
  </si>
  <si>
    <t>Cena par plānotām hidrauliskām pārbaudēm korpusam (reizi 5 gados), EUR bez PVN
Tabula Nr.1: (2.+3.)*8./5gadi*2gadi</t>
  </si>
  <si>
    <t>Cena par plānotajām divgadējām apkopēm, EUR bez PVN
Tabula Nr.1: (2.+3.)*7.</t>
  </si>
  <si>
    <t>Cena par  plānotajām ikgadējām apkopēm, EUR bez PVN
Tabula Nr.1: (2.+3.)*6.*2gadi.</t>
  </si>
  <si>
    <t>Cena par plānotajām hidrauliskajām pārbaudēm korpusiem (reizi 5 gados), EUR bez PVN
Tabula Nr.1: (2.+3.)*7./5gadi* 2gadi</t>
  </si>
  <si>
    <t>** 15% - prognozētais apjoms aparātiem, kuriem līguma darbības laikā plānots veikt pildīšanu</t>
  </si>
  <si>
    <t>Cena par aparātu pildīšanu, EUR bez PVN**
Tabula Nr.1: (2.+3.)*5.*15%</t>
  </si>
  <si>
    <t>Cena par 1 aparāta pildīšanu, EUR bez PVN</t>
  </si>
  <si>
    <t>Cena par rezerves daļu uzstādīšanu aparātiem, EUR bez PVN***
Tabula Nr.1: (2.+3.)*9.*10%</t>
  </si>
  <si>
    <t>*** 10% - prognozētais apjoms aparātiem, kuriem līguma darbības laikā plānots veikt remontdarbus</t>
  </si>
  <si>
    <t>*** 80% - prognozētais apjoms aparātiem, kuriem līguma darbības laikā plānots veikt remontdarbus</t>
  </si>
  <si>
    <t>Cena par rezerves daļu uzstādīšanu  aparātiem, EUR bez PVN***
Tabula Nr.1: (2.+3.)*8.*80%</t>
  </si>
  <si>
    <t>Cena par rezerves daļu uzstādīšanu  aprīkojumam, EUR bez PVN**
Tabula Nr.1: 2.*5.*30%</t>
  </si>
  <si>
    <t>*** 30% - prognozētais apjoms krāniem, kuriem līguma darbības laikā plānots veikt remontdarbus</t>
  </si>
  <si>
    <t>Ugunsdrošības zīmes (15x15cm)</t>
  </si>
  <si>
    <t>Rīkojuma zīmes (15x15cm)</t>
  </si>
  <si>
    <t>Brīdinājuma zīmes (15x15cm)</t>
  </si>
  <si>
    <t>Aizlieguma zīmes (15x15cm)</t>
  </si>
  <si>
    <t>Bīstamu vielu marķējums (15x15cm)</t>
  </si>
  <si>
    <t>Evakuācijas un pirmās palīdzības zīmes (8x20cm)</t>
  </si>
  <si>
    <t>Cena par 1 jauna aparāta piegādi, EUR bez PVN</t>
  </si>
  <si>
    <t>Pulvera ugunsdzēsības aparātu piegādes, apkopes un remonta kopējā provizoriskā cena</t>
  </si>
  <si>
    <t>Ogļskābās gāzes ugunsdzēsības aparātu piegādes, apkopes un remonta kopējā provizoriskā cena</t>
  </si>
  <si>
    <t>Cena par jaunu aparātu piegādi, EUR bez PVN
Tabula Nr.1: 3.*4.</t>
  </si>
  <si>
    <t>Ugunsdzēsības aprīkojuma apkopes un remonta vienību cenas (aizpilda pretendents)</t>
  </si>
  <si>
    <t>Ugunsdzēsības aprīkojuma apkopes un remonta kopējā provizoriskā cena</t>
  </si>
  <si>
    <t>*Tabulas Nr.2 kopējā provizoriskā cena tiks izmantota Pretendentu piedāvājumu salīdzināšanai. Līgumā tiks norādītas tikai vienību cenas.</t>
  </si>
  <si>
    <r>
      <rPr>
        <b/>
        <sz val="7"/>
        <color rgb="FF000000"/>
        <rFont val="Times New Roman"/>
        <family val="1"/>
        <charset val="186"/>
      </rPr>
      <t xml:space="preserve"> </t>
    </r>
    <r>
      <rPr>
        <b/>
        <sz val="11"/>
        <color rgb="FF000000"/>
        <rFont val="Times New Roman"/>
        <family val="1"/>
        <charset val="186"/>
      </rPr>
      <t>Ogļskābās gāzes ugunsdzēsības aparātu piegādes, apkopes un remonta vienību cenas (aizpilda pretendents)</t>
    </r>
  </si>
  <si>
    <t>Pulvera ugunsdzēsības aparātu piegādes, apkopes un remonta vienību cenas (aizpilda pretendents)</t>
  </si>
  <si>
    <t>*Kopējā provizoriskā cena tiks izmantota Pretendentu piedāvājumu salīdzināšanai. Līgumā tiks norādītas tikai vienību cenas.</t>
  </si>
  <si>
    <t>Ugunsdrošības un ugunsdzēsības inventāra piegādes kopējā provizoriskā cena</t>
  </si>
  <si>
    <t>KOPĀ*, EUR bez PVN</t>
  </si>
  <si>
    <t>Kopējā provizoriskā cena,  EUR bez PVN</t>
  </si>
  <si>
    <t>Ogļskābās gāzes ugunsdzēsības aparātu piegādes, apkopes un remonta kopējāprovizoriskā cena</t>
  </si>
  <si>
    <t>Kopā (piedāvājuma vērtējamā cena)*, EUR bez PVN</t>
  </si>
  <si>
    <t>Ugunsdrošības un ugunsdzēsības inventāra apkopes, piegādes un remonta kopējā provizoriskā cena</t>
  </si>
  <si>
    <t xml:space="preserve"> *Piedāvājuma vērtējamā cena Pretendentam jānorāda Finanšu piedāvājumā saskaņā ar Nolikuma 5.pielikumu. </t>
  </si>
  <si>
    <t>Ugunsdzēsības, ugunsdrošības  un darba aizsardzības instruktāžu reģistrācijas žurnāli</t>
  </si>
  <si>
    <r>
      <t xml:space="preserve">Izplūdes šlauciņa </t>
    </r>
    <r>
      <rPr>
        <sz val="10"/>
        <color theme="1"/>
        <rFont val="Times New Roman"/>
        <family val="1"/>
        <charset val="186"/>
      </rPr>
      <t>(saskaņā ar tehniskajā specifikācijā norādītajiem aparātiem)</t>
    </r>
  </si>
  <si>
    <r>
      <t xml:space="preserve">Izplūdes taurīte </t>
    </r>
    <r>
      <rPr>
        <sz val="10"/>
        <color theme="1"/>
        <rFont val="Times New Roman"/>
        <family val="1"/>
        <charset val="186"/>
      </rPr>
      <t>(saskaņā ar tehniskajā specifikācijā norādītajiem aparātiem)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</si>
</sst>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7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/>
    <xf numFmtId="0" fontId="1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4" fontId="11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11" fillId="3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12" fillId="2" borderId="1" xfId="0" applyNumberFormat="1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center" wrapText="1"/>
    </xf>
    <xf numFmtId="4" fontId="12" fillId="2" borderId="3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4" fontId="12" fillId="0" borderId="2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wrapText="1"/>
    </xf>
    <xf numFmtId="0" fontId="14" fillId="0" borderId="0" xfId="0" applyFont="1" applyFill="1"/>
    <xf numFmtId="49" fontId="13" fillId="0" borderId="6" xfId="0" applyNumberFormat="1" applyFont="1" applyBorder="1" applyAlignment="1">
      <alignment horizontal="center" vertical="top"/>
    </xf>
    <xf numFmtId="0" fontId="1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B14" sqref="B14"/>
    </sheetView>
  </sheetViews>
  <sheetFormatPr defaultRowHeight="15" x14ac:dyDescent="0.25"/>
  <cols>
    <col min="1" max="1" width="52.85546875" style="9" bestFit="1" customWidth="1"/>
    <col min="2" max="3" width="14.42578125" style="9" customWidth="1"/>
    <col min="4" max="9" width="13.28515625" style="9" customWidth="1"/>
    <col min="10" max="16384" width="9.140625" style="9"/>
  </cols>
  <sheetData>
    <row r="1" spans="1:9" x14ac:dyDescent="0.25">
      <c r="A1" s="11" t="s">
        <v>178</v>
      </c>
      <c r="B1" s="11"/>
      <c r="C1" s="11"/>
      <c r="I1" s="45" t="s">
        <v>142</v>
      </c>
    </row>
    <row r="2" spans="1:9" ht="89.25" x14ac:dyDescent="0.25">
      <c r="A2" s="1" t="s">
        <v>0</v>
      </c>
      <c r="B2" s="2" t="s">
        <v>140</v>
      </c>
      <c r="C2" s="2" t="s">
        <v>141</v>
      </c>
      <c r="D2" s="2" t="s">
        <v>170</v>
      </c>
      <c r="E2" s="2" t="s">
        <v>157</v>
      </c>
      <c r="F2" s="2" t="s">
        <v>1</v>
      </c>
      <c r="G2" s="2" t="s">
        <v>145</v>
      </c>
      <c r="H2" s="2" t="s">
        <v>2</v>
      </c>
      <c r="I2" s="2" t="s">
        <v>3</v>
      </c>
    </row>
    <row r="3" spans="1:9" s="10" customFormat="1" ht="10.5" customHeight="1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4" t="s">
        <v>18</v>
      </c>
      <c r="G3" s="3" t="s">
        <v>19</v>
      </c>
      <c r="H3" s="3" t="s">
        <v>56</v>
      </c>
      <c r="I3" s="3" t="s">
        <v>57</v>
      </c>
    </row>
    <row r="4" spans="1:9" x14ac:dyDescent="0.25">
      <c r="A4" s="5" t="s">
        <v>4</v>
      </c>
      <c r="B4" s="5">
        <v>10</v>
      </c>
      <c r="C4" s="5">
        <v>5</v>
      </c>
      <c r="D4" s="19"/>
      <c r="E4" s="19"/>
      <c r="F4" s="19"/>
      <c r="G4" s="19"/>
      <c r="H4" s="20"/>
      <c r="I4" s="19"/>
    </row>
    <row r="5" spans="1:9" x14ac:dyDescent="0.25">
      <c r="A5" s="5" t="s">
        <v>5</v>
      </c>
      <c r="B5" s="5">
        <v>4</v>
      </c>
      <c r="C5" s="5"/>
      <c r="D5" s="21" t="s">
        <v>33</v>
      </c>
      <c r="E5" s="19"/>
      <c r="F5" s="19"/>
      <c r="G5" s="19"/>
      <c r="H5" s="20"/>
      <c r="I5" s="19"/>
    </row>
    <row r="6" spans="1:9" x14ac:dyDescent="0.25">
      <c r="A6" s="5" t="s">
        <v>6</v>
      </c>
      <c r="B6" s="5">
        <v>14</v>
      </c>
      <c r="C6" s="5">
        <v>20</v>
      </c>
      <c r="D6" s="19"/>
      <c r="E6" s="19"/>
      <c r="F6" s="19"/>
      <c r="G6" s="19"/>
      <c r="H6" s="20"/>
      <c r="I6" s="19"/>
    </row>
    <row r="7" spans="1:9" x14ac:dyDescent="0.25">
      <c r="A7" s="5" t="s">
        <v>7</v>
      </c>
      <c r="B7" s="5">
        <v>268</v>
      </c>
      <c r="C7" s="5">
        <v>40</v>
      </c>
      <c r="D7" s="19"/>
      <c r="E7" s="19"/>
      <c r="F7" s="19"/>
      <c r="G7" s="19"/>
      <c r="H7" s="20"/>
      <c r="I7" s="19"/>
    </row>
    <row r="8" spans="1:9" x14ac:dyDescent="0.25">
      <c r="A8" s="5" t="s">
        <v>8</v>
      </c>
      <c r="B8" s="5">
        <v>1</v>
      </c>
      <c r="C8" s="5"/>
      <c r="D8" s="21" t="s">
        <v>33</v>
      </c>
      <c r="E8" s="19"/>
      <c r="F8" s="19"/>
      <c r="G8" s="19"/>
      <c r="H8" s="20"/>
      <c r="I8" s="19"/>
    </row>
    <row r="9" spans="1:9" x14ac:dyDescent="0.25">
      <c r="A9" s="5" t="s">
        <v>9</v>
      </c>
      <c r="B9" s="5">
        <v>5</v>
      </c>
      <c r="C9" s="5">
        <v>5</v>
      </c>
      <c r="D9" s="19"/>
      <c r="E9" s="19"/>
      <c r="F9" s="19"/>
      <c r="G9" s="19"/>
      <c r="H9" s="20"/>
      <c r="I9" s="19"/>
    </row>
    <row r="10" spans="1:9" x14ac:dyDescent="0.25">
      <c r="A10" s="5" t="s">
        <v>10</v>
      </c>
      <c r="B10" s="5">
        <v>5</v>
      </c>
      <c r="C10" s="5">
        <v>5</v>
      </c>
      <c r="D10" s="19"/>
      <c r="E10" s="19"/>
      <c r="F10" s="19"/>
      <c r="G10" s="19"/>
      <c r="H10" s="20"/>
      <c r="I10" s="19"/>
    </row>
    <row r="11" spans="1:9" x14ac:dyDescent="0.25">
      <c r="A11" s="6" t="s">
        <v>11</v>
      </c>
      <c r="B11" s="7">
        <f>SUM(B4:B10)</f>
        <v>307</v>
      </c>
      <c r="C11" s="7">
        <f>SUM(C4:C10)</f>
        <v>75</v>
      </c>
      <c r="D11" s="21" t="s">
        <v>33</v>
      </c>
      <c r="E11" s="21" t="s">
        <v>33</v>
      </c>
      <c r="F11" s="21" t="s">
        <v>33</v>
      </c>
      <c r="G11" s="21" t="s">
        <v>33</v>
      </c>
      <c r="H11" s="21" t="s">
        <v>33</v>
      </c>
      <c r="I11" s="21" t="s">
        <v>33</v>
      </c>
    </row>
    <row r="12" spans="1:9" x14ac:dyDescent="0.25">
      <c r="A12" s="42"/>
      <c r="B12" s="43"/>
      <c r="C12" s="43"/>
      <c r="D12" s="44"/>
      <c r="E12" s="44"/>
      <c r="F12" s="44"/>
      <c r="G12" s="44"/>
      <c r="H12" s="44"/>
      <c r="I12" s="44"/>
    </row>
    <row r="13" spans="1:9" x14ac:dyDescent="0.25">
      <c r="A13" s="11" t="s">
        <v>171</v>
      </c>
      <c r="G13" s="45" t="s">
        <v>143</v>
      </c>
    </row>
    <row r="14" spans="1:9" ht="127.5" x14ac:dyDescent="0.25">
      <c r="A14" s="1" t="s">
        <v>0</v>
      </c>
      <c r="B14" s="2" t="s">
        <v>173</v>
      </c>
      <c r="C14" s="59" t="s">
        <v>156</v>
      </c>
      <c r="D14" s="2" t="s">
        <v>153</v>
      </c>
      <c r="E14" s="2" t="s">
        <v>152</v>
      </c>
      <c r="F14" s="2" t="s">
        <v>151</v>
      </c>
      <c r="G14" s="59" t="s">
        <v>158</v>
      </c>
    </row>
    <row r="15" spans="1:9" ht="11.25" customHeight="1" x14ac:dyDescent="0.25">
      <c r="A15" s="3" t="s">
        <v>13</v>
      </c>
      <c r="B15" s="3" t="s">
        <v>14</v>
      </c>
      <c r="C15" s="60" t="s">
        <v>15</v>
      </c>
      <c r="D15" s="3" t="s">
        <v>16</v>
      </c>
      <c r="E15" s="3" t="s">
        <v>17</v>
      </c>
      <c r="F15" s="4" t="s">
        <v>18</v>
      </c>
      <c r="G15" s="60" t="s">
        <v>19</v>
      </c>
    </row>
    <row r="16" spans="1:9" x14ac:dyDescent="0.25">
      <c r="A16" s="5" t="s">
        <v>4</v>
      </c>
      <c r="B16" s="21">
        <f>D4*C4</f>
        <v>0</v>
      </c>
      <c r="C16" s="21">
        <f>(B4+C4)*E4*0.15</f>
        <v>0</v>
      </c>
      <c r="D16" s="21">
        <f>(B4+C4)*F4*2</f>
        <v>0</v>
      </c>
      <c r="E16" s="21">
        <f>(B4+C4)*G4</f>
        <v>0</v>
      </c>
      <c r="F16" s="47">
        <f>(B4+C4)*H4/5*2</f>
        <v>0</v>
      </c>
      <c r="G16" s="21">
        <f>(B4+C4)*I4*0.1</f>
        <v>0</v>
      </c>
    </row>
    <row r="17" spans="1:7" x14ac:dyDescent="0.25">
      <c r="A17" s="5" t="s">
        <v>5</v>
      </c>
      <c r="B17" s="21" t="s">
        <v>33</v>
      </c>
      <c r="C17" s="21">
        <f t="shared" ref="C17:C22" si="0">(B5+C5)*E5*0.15</f>
        <v>0</v>
      </c>
      <c r="D17" s="21">
        <f t="shared" ref="D17:D22" si="1">(B5+C5)*F5*2</f>
        <v>0</v>
      </c>
      <c r="E17" s="21">
        <f t="shared" ref="E17:E22" si="2">(B5+C5)*G5</f>
        <v>0</v>
      </c>
      <c r="F17" s="47">
        <f t="shared" ref="F17:F22" si="3">(B5+C5)*H5/5*2</f>
        <v>0</v>
      </c>
      <c r="G17" s="21">
        <f t="shared" ref="G17:G22" si="4">(B5+C5)*I5*0.1</f>
        <v>0</v>
      </c>
    </row>
    <row r="18" spans="1:7" x14ac:dyDescent="0.25">
      <c r="A18" s="5" t="s">
        <v>6</v>
      </c>
      <c r="B18" s="21">
        <f>D6*C6</f>
        <v>0</v>
      </c>
      <c r="C18" s="21">
        <f t="shared" si="0"/>
        <v>0</v>
      </c>
      <c r="D18" s="21">
        <f t="shared" si="1"/>
        <v>0</v>
      </c>
      <c r="E18" s="21">
        <f t="shared" si="2"/>
        <v>0</v>
      </c>
      <c r="F18" s="47">
        <f t="shared" si="3"/>
        <v>0</v>
      </c>
      <c r="G18" s="21">
        <f t="shared" si="4"/>
        <v>0</v>
      </c>
    </row>
    <row r="19" spans="1:7" x14ac:dyDescent="0.25">
      <c r="A19" s="5" t="s">
        <v>7</v>
      </c>
      <c r="B19" s="21">
        <f>D7*C7</f>
        <v>0</v>
      </c>
      <c r="C19" s="21">
        <f t="shared" si="0"/>
        <v>0</v>
      </c>
      <c r="D19" s="21">
        <f t="shared" si="1"/>
        <v>0</v>
      </c>
      <c r="E19" s="21">
        <f t="shared" si="2"/>
        <v>0</v>
      </c>
      <c r="F19" s="47">
        <f t="shared" si="3"/>
        <v>0</v>
      </c>
      <c r="G19" s="21">
        <f t="shared" si="4"/>
        <v>0</v>
      </c>
    </row>
    <row r="20" spans="1:7" x14ac:dyDescent="0.25">
      <c r="A20" s="5" t="s">
        <v>8</v>
      </c>
      <c r="B20" s="21" t="s">
        <v>33</v>
      </c>
      <c r="C20" s="21">
        <f t="shared" si="0"/>
        <v>0</v>
      </c>
      <c r="D20" s="21">
        <f t="shared" si="1"/>
        <v>0</v>
      </c>
      <c r="E20" s="21">
        <f t="shared" si="2"/>
        <v>0</v>
      </c>
      <c r="F20" s="47">
        <f t="shared" si="3"/>
        <v>0</v>
      </c>
      <c r="G20" s="21">
        <f t="shared" si="4"/>
        <v>0</v>
      </c>
    </row>
    <row r="21" spans="1:7" x14ac:dyDescent="0.25">
      <c r="A21" s="5" t="s">
        <v>9</v>
      </c>
      <c r="B21" s="21">
        <f>D9*C9</f>
        <v>0</v>
      </c>
      <c r="C21" s="21">
        <f t="shared" si="0"/>
        <v>0</v>
      </c>
      <c r="D21" s="21">
        <f t="shared" si="1"/>
        <v>0</v>
      </c>
      <c r="E21" s="21">
        <f t="shared" si="2"/>
        <v>0</v>
      </c>
      <c r="F21" s="47">
        <f t="shared" si="3"/>
        <v>0</v>
      </c>
      <c r="G21" s="21">
        <f t="shared" si="4"/>
        <v>0</v>
      </c>
    </row>
    <row r="22" spans="1:7" x14ac:dyDescent="0.25">
      <c r="A22" s="5" t="s">
        <v>10</v>
      </c>
      <c r="B22" s="21">
        <f>D10*C10</f>
        <v>0</v>
      </c>
      <c r="C22" s="21">
        <f t="shared" si="0"/>
        <v>0</v>
      </c>
      <c r="D22" s="21">
        <f t="shared" si="1"/>
        <v>0</v>
      </c>
      <c r="E22" s="21">
        <f t="shared" si="2"/>
        <v>0</v>
      </c>
      <c r="F22" s="47">
        <f t="shared" si="3"/>
        <v>0</v>
      </c>
      <c r="G22" s="21">
        <f t="shared" si="4"/>
        <v>0</v>
      </c>
    </row>
    <row r="23" spans="1:7" x14ac:dyDescent="0.25">
      <c r="A23" s="6" t="s">
        <v>11</v>
      </c>
      <c r="B23" s="48">
        <f>B16+B18+B19+B21+B22</f>
        <v>0</v>
      </c>
      <c r="C23" s="48">
        <f>SUM(C16:C22)</f>
        <v>0</v>
      </c>
      <c r="D23" s="48">
        <f t="shared" ref="D23" si="5">SUM(D16:D22)</f>
        <v>0</v>
      </c>
      <c r="E23" s="48">
        <f t="shared" ref="E23" si="6">SUM(E16:E22)</f>
        <v>0</v>
      </c>
      <c r="F23" s="48">
        <f t="shared" ref="F23" si="7">SUM(F16:F22)</f>
        <v>0</v>
      </c>
      <c r="G23" s="48">
        <f t="shared" ref="G23" si="8">SUM(G16:G22)</f>
        <v>0</v>
      </c>
    </row>
    <row r="24" spans="1:7" ht="15.75" x14ac:dyDescent="0.25">
      <c r="A24" s="46" t="s">
        <v>12</v>
      </c>
      <c r="B24" s="62">
        <f>SUM(B23:G23)</f>
        <v>0</v>
      </c>
      <c r="C24" s="62"/>
      <c r="D24" s="62"/>
      <c r="E24" s="62"/>
      <c r="F24" s="62"/>
      <c r="G24" s="62"/>
    </row>
    <row r="25" spans="1:7" x14ac:dyDescent="0.25">
      <c r="A25" s="9" t="s">
        <v>176</v>
      </c>
    </row>
    <row r="26" spans="1:7" x14ac:dyDescent="0.25">
      <c r="A26" s="61" t="s">
        <v>155</v>
      </c>
    </row>
    <row r="27" spans="1:7" x14ac:dyDescent="0.25">
      <c r="A27" s="61" t="s">
        <v>159</v>
      </c>
    </row>
  </sheetData>
  <mergeCells count="1">
    <mergeCell ref="B24:G24"/>
  </mergeCells>
  <pageMargins left="0.7" right="0.7" top="0.75" bottom="0.75" header="0.3" footer="0.3"/>
  <pageSetup paperSize="9" scale="8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zoomScaleNormal="100" workbookViewId="0">
      <selection activeCell="D29" sqref="D29"/>
    </sheetView>
  </sheetViews>
  <sheetFormatPr defaultRowHeight="15" x14ac:dyDescent="0.25"/>
  <cols>
    <col min="1" max="1" width="57.5703125" style="9" bestFit="1" customWidth="1"/>
    <col min="2" max="3" width="22.7109375" style="9" customWidth="1"/>
    <col min="4" max="8" width="15.85546875" style="9" customWidth="1"/>
    <col min="9" max="9" width="19" style="9" customWidth="1"/>
    <col min="10" max="16384" width="9.140625" style="9"/>
  </cols>
  <sheetData>
    <row r="1" spans="1:8" ht="15.75" x14ac:dyDescent="0.25">
      <c r="A1" s="13" t="s">
        <v>177</v>
      </c>
      <c r="B1" s="13"/>
      <c r="C1" s="13"/>
      <c r="D1" s="13"/>
      <c r="E1" s="13"/>
      <c r="F1" s="66"/>
      <c r="G1" s="66"/>
      <c r="H1" s="45" t="s">
        <v>142</v>
      </c>
    </row>
    <row r="2" spans="1:8" ht="63.75" x14ac:dyDescent="0.25">
      <c r="A2" s="1" t="s">
        <v>0</v>
      </c>
      <c r="B2" s="2" t="s">
        <v>140</v>
      </c>
      <c r="C2" s="2" t="s">
        <v>141</v>
      </c>
      <c r="D2" s="2" t="s">
        <v>170</v>
      </c>
      <c r="E2" s="2" t="s">
        <v>157</v>
      </c>
      <c r="F2" s="2" t="s">
        <v>1</v>
      </c>
      <c r="G2" s="2" t="s">
        <v>2</v>
      </c>
      <c r="H2" s="2" t="s">
        <v>3</v>
      </c>
    </row>
    <row r="3" spans="1:8" s="14" customFormat="1" ht="10.5" customHeight="1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56</v>
      </c>
    </row>
    <row r="4" spans="1:8" x14ac:dyDescent="0.25">
      <c r="A4" s="5" t="s">
        <v>20</v>
      </c>
      <c r="B4" s="5">
        <v>50</v>
      </c>
      <c r="C4" s="5"/>
      <c r="D4" s="17" t="s">
        <v>33</v>
      </c>
      <c r="E4" s="16"/>
      <c r="F4" s="16"/>
      <c r="G4" s="16"/>
      <c r="H4" s="16"/>
    </row>
    <row r="5" spans="1:8" x14ac:dyDescent="0.25">
      <c r="A5" s="5" t="s">
        <v>21</v>
      </c>
      <c r="B5" s="5">
        <v>80</v>
      </c>
      <c r="C5" s="5">
        <v>5</v>
      </c>
      <c r="D5" s="18"/>
      <c r="E5" s="16"/>
      <c r="F5" s="16"/>
      <c r="G5" s="16"/>
      <c r="H5" s="16"/>
    </row>
    <row r="6" spans="1:8" x14ac:dyDescent="0.25">
      <c r="A6" s="5" t="s">
        <v>22</v>
      </c>
      <c r="B6" s="5">
        <v>144</v>
      </c>
      <c r="C6" s="5">
        <v>30</v>
      </c>
      <c r="D6" s="18"/>
      <c r="E6" s="16"/>
      <c r="F6" s="16"/>
      <c r="G6" s="16"/>
      <c r="H6" s="16"/>
    </row>
    <row r="7" spans="1:8" x14ac:dyDescent="0.25">
      <c r="A7" s="5" t="s">
        <v>23</v>
      </c>
      <c r="B7" s="5"/>
      <c r="C7" s="5">
        <v>5</v>
      </c>
      <c r="D7" s="18"/>
      <c r="E7" s="16"/>
      <c r="F7" s="16"/>
      <c r="G7" s="16"/>
      <c r="H7" s="16"/>
    </row>
    <row r="8" spans="1:8" x14ac:dyDescent="0.25">
      <c r="A8" s="5" t="s">
        <v>24</v>
      </c>
      <c r="B8" s="5">
        <v>5</v>
      </c>
      <c r="C8" s="5"/>
      <c r="D8" s="17" t="s">
        <v>33</v>
      </c>
      <c r="E8" s="16"/>
      <c r="F8" s="16"/>
      <c r="G8" s="16"/>
      <c r="H8" s="16"/>
    </row>
    <row r="9" spans="1:8" x14ac:dyDescent="0.25">
      <c r="A9" s="5" t="s">
        <v>25</v>
      </c>
      <c r="B9" s="5"/>
      <c r="C9" s="5">
        <v>5</v>
      </c>
      <c r="D9" s="18"/>
      <c r="E9" s="16"/>
      <c r="F9" s="16"/>
      <c r="G9" s="16"/>
      <c r="H9" s="16"/>
    </row>
    <row r="10" spans="1:8" x14ac:dyDescent="0.25">
      <c r="A10" s="5" t="s">
        <v>26</v>
      </c>
      <c r="B10" s="5"/>
      <c r="C10" s="5">
        <v>2</v>
      </c>
      <c r="D10" s="18"/>
      <c r="E10" s="16"/>
      <c r="F10" s="16"/>
      <c r="G10" s="16"/>
      <c r="H10" s="16"/>
    </row>
    <row r="11" spans="1:8" x14ac:dyDescent="0.25">
      <c r="A11" s="6" t="s">
        <v>11</v>
      </c>
      <c r="B11" s="7">
        <f>SUM(B4:B10)</f>
        <v>279</v>
      </c>
      <c r="C11" s="7">
        <f>SUM(C4:C10)</f>
        <v>47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</row>
    <row r="12" spans="1:8" ht="15.75" x14ac:dyDescent="0.25">
      <c r="A12" s="12"/>
      <c r="B12" s="12"/>
      <c r="C12" s="12"/>
    </row>
    <row r="13" spans="1:8" x14ac:dyDescent="0.25">
      <c r="A13" s="11" t="s">
        <v>172</v>
      </c>
      <c r="B13" s="11"/>
      <c r="C13" s="11"/>
      <c r="F13" s="45" t="s">
        <v>143</v>
      </c>
    </row>
    <row r="14" spans="1:8" ht="127.5" x14ac:dyDescent="0.25">
      <c r="A14" s="1" t="s">
        <v>0</v>
      </c>
      <c r="B14" s="2" t="s">
        <v>173</v>
      </c>
      <c r="C14" s="59" t="s">
        <v>156</v>
      </c>
      <c r="D14" s="59" t="s">
        <v>144</v>
      </c>
      <c r="E14" s="59" t="s">
        <v>154</v>
      </c>
      <c r="F14" s="59" t="s">
        <v>161</v>
      </c>
    </row>
    <row r="15" spans="1:8" ht="9.75" customHeight="1" x14ac:dyDescent="0.25">
      <c r="A15" s="3" t="s">
        <v>13</v>
      </c>
      <c r="B15" s="3" t="s">
        <v>14</v>
      </c>
      <c r="C15" s="3" t="s">
        <v>15</v>
      </c>
      <c r="D15" s="3" t="s">
        <v>16</v>
      </c>
      <c r="E15" s="4" t="s">
        <v>17</v>
      </c>
      <c r="F15" s="3" t="s">
        <v>18</v>
      </c>
    </row>
    <row r="16" spans="1:8" x14ac:dyDescent="0.25">
      <c r="A16" s="5" t="s">
        <v>20</v>
      </c>
      <c r="B16" s="21" t="s">
        <v>33</v>
      </c>
      <c r="C16" s="21">
        <f>(B4+C4)*E4*0.15</f>
        <v>0</v>
      </c>
      <c r="D16" s="21">
        <f>(B4+C4)*F4*2</f>
        <v>0</v>
      </c>
      <c r="E16" s="47">
        <f>(B4+C4)*G4/5*2</f>
        <v>0</v>
      </c>
      <c r="F16" s="21">
        <f>(B4+C4)*H4*0.8</f>
        <v>0</v>
      </c>
    </row>
    <row r="17" spans="1:6" x14ac:dyDescent="0.25">
      <c r="A17" s="5" t="s">
        <v>21</v>
      </c>
      <c r="B17" s="21">
        <f t="shared" ref="B17:B22" si="0">C5*D5</f>
        <v>0</v>
      </c>
      <c r="C17" s="21">
        <f t="shared" ref="C17:C22" si="1">(B5+C5)*E5*0.15</f>
        <v>0</v>
      </c>
      <c r="D17" s="21">
        <f t="shared" ref="D17:D22" si="2">(B5+C5)*F5*2</f>
        <v>0</v>
      </c>
      <c r="E17" s="47">
        <f t="shared" ref="E17:E22" si="3">(B5+C5)*G5/5*2</f>
        <v>0</v>
      </c>
      <c r="F17" s="21">
        <f t="shared" ref="F17:F22" si="4">(B5+C5)*H5*0.8</f>
        <v>0</v>
      </c>
    </row>
    <row r="18" spans="1:6" x14ac:dyDescent="0.25">
      <c r="A18" s="5" t="s">
        <v>22</v>
      </c>
      <c r="B18" s="21">
        <f t="shared" si="0"/>
        <v>0</v>
      </c>
      <c r="C18" s="21">
        <f t="shared" si="1"/>
        <v>0</v>
      </c>
      <c r="D18" s="21">
        <f t="shared" si="2"/>
        <v>0</v>
      </c>
      <c r="E18" s="47">
        <f t="shared" si="3"/>
        <v>0</v>
      </c>
      <c r="F18" s="21">
        <f t="shared" si="4"/>
        <v>0</v>
      </c>
    </row>
    <row r="19" spans="1:6" x14ac:dyDescent="0.25">
      <c r="A19" s="5" t="s">
        <v>23</v>
      </c>
      <c r="B19" s="21">
        <f t="shared" si="0"/>
        <v>0</v>
      </c>
      <c r="C19" s="21">
        <f t="shared" si="1"/>
        <v>0</v>
      </c>
      <c r="D19" s="21">
        <f t="shared" si="2"/>
        <v>0</v>
      </c>
      <c r="E19" s="47">
        <f t="shared" si="3"/>
        <v>0</v>
      </c>
      <c r="F19" s="21">
        <f t="shared" si="4"/>
        <v>0</v>
      </c>
    </row>
    <row r="20" spans="1:6" x14ac:dyDescent="0.25">
      <c r="A20" s="5" t="s">
        <v>24</v>
      </c>
      <c r="B20" s="21" t="s">
        <v>33</v>
      </c>
      <c r="C20" s="21">
        <f t="shared" si="1"/>
        <v>0</v>
      </c>
      <c r="D20" s="21">
        <f t="shared" si="2"/>
        <v>0</v>
      </c>
      <c r="E20" s="47">
        <f t="shared" si="3"/>
        <v>0</v>
      </c>
      <c r="F20" s="21">
        <f t="shared" si="4"/>
        <v>0</v>
      </c>
    </row>
    <row r="21" spans="1:6" x14ac:dyDescent="0.25">
      <c r="A21" s="5" t="s">
        <v>25</v>
      </c>
      <c r="B21" s="21">
        <f t="shared" si="0"/>
        <v>0</v>
      </c>
      <c r="C21" s="21">
        <f t="shared" si="1"/>
        <v>0</v>
      </c>
      <c r="D21" s="21">
        <f t="shared" si="2"/>
        <v>0</v>
      </c>
      <c r="E21" s="47">
        <f t="shared" si="3"/>
        <v>0</v>
      </c>
      <c r="F21" s="21">
        <f t="shared" si="4"/>
        <v>0</v>
      </c>
    </row>
    <row r="22" spans="1:6" x14ac:dyDescent="0.25">
      <c r="A22" s="5" t="s">
        <v>26</v>
      </c>
      <c r="B22" s="21">
        <f t="shared" si="0"/>
        <v>0</v>
      </c>
      <c r="C22" s="21">
        <f t="shared" si="1"/>
        <v>0</v>
      </c>
      <c r="D22" s="21">
        <f t="shared" si="2"/>
        <v>0</v>
      </c>
      <c r="E22" s="47">
        <f t="shared" si="3"/>
        <v>0</v>
      </c>
      <c r="F22" s="21">
        <f t="shared" si="4"/>
        <v>0</v>
      </c>
    </row>
    <row r="23" spans="1:6" x14ac:dyDescent="0.25">
      <c r="A23" s="6" t="s">
        <v>11</v>
      </c>
      <c r="B23" s="48">
        <f>B17+B18+B19+B21+B22</f>
        <v>0</v>
      </c>
      <c r="C23" s="48">
        <f>SUM(C16:C22)</f>
        <v>0</v>
      </c>
      <c r="D23" s="48">
        <f>SUM(D16:D22)</f>
        <v>0</v>
      </c>
      <c r="E23" s="48">
        <f t="shared" ref="E23:F23" si="5">SUM(E16:E22)</f>
        <v>0</v>
      </c>
      <c r="F23" s="48">
        <f t="shared" si="5"/>
        <v>0</v>
      </c>
    </row>
    <row r="24" spans="1:6" ht="15.75" x14ac:dyDescent="0.25">
      <c r="A24" s="46" t="s">
        <v>146</v>
      </c>
      <c r="B24" s="63">
        <f>SUM(B23:F23)</f>
        <v>0</v>
      </c>
      <c r="C24" s="64"/>
      <c r="D24" s="64"/>
      <c r="E24" s="64"/>
      <c r="F24" s="65"/>
    </row>
    <row r="25" spans="1:6" s="61" customFormat="1" x14ac:dyDescent="0.25">
      <c r="A25" s="61" t="s">
        <v>176</v>
      </c>
    </row>
    <row r="26" spans="1:6" x14ac:dyDescent="0.25">
      <c r="A26" s="61" t="s">
        <v>155</v>
      </c>
    </row>
    <row r="27" spans="1:6" x14ac:dyDescent="0.25">
      <c r="A27" s="61" t="s">
        <v>160</v>
      </c>
    </row>
  </sheetData>
  <mergeCells count="2">
    <mergeCell ref="B24:F24"/>
    <mergeCell ref="F1:G1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D28" sqref="D28"/>
    </sheetView>
  </sheetViews>
  <sheetFormatPr defaultRowHeight="15" x14ac:dyDescent="0.25"/>
  <cols>
    <col min="1" max="1" width="52.5703125" style="9" customWidth="1"/>
    <col min="2" max="2" width="23" style="9" customWidth="1"/>
    <col min="3" max="5" width="18.5703125" style="9" customWidth="1"/>
    <col min="6" max="16384" width="9.140625" style="9"/>
  </cols>
  <sheetData>
    <row r="1" spans="1:5" ht="15.75" x14ac:dyDescent="0.25">
      <c r="A1" s="67" t="s">
        <v>174</v>
      </c>
      <c r="B1" s="67"/>
      <c r="C1" s="67"/>
      <c r="D1" s="67"/>
      <c r="E1" s="45" t="s">
        <v>142</v>
      </c>
    </row>
    <row r="2" spans="1:5" ht="51" x14ac:dyDescent="0.25">
      <c r="A2" s="1" t="s">
        <v>139</v>
      </c>
      <c r="B2" s="2" t="s">
        <v>149</v>
      </c>
      <c r="C2" s="2" t="s">
        <v>1</v>
      </c>
      <c r="D2" s="2" t="s">
        <v>31</v>
      </c>
      <c r="E2" s="2" t="s">
        <v>30</v>
      </c>
    </row>
    <row r="3" spans="1:5" s="10" customFormat="1" ht="11.25" customHeight="1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</row>
    <row r="4" spans="1:5" x14ac:dyDescent="0.25">
      <c r="A4" s="15" t="s">
        <v>27</v>
      </c>
      <c r="B4" s="5">
        <v>170</v>
      </c>
      <c r="C4" s="16"/>
      <c r="D4" s="39" t="s">
        <v>33</v>
      </c>
      <c r="E4" s="16"/>
    </row>
    <row r="5" spans="1:5" x14ac:dyDescent="0.25">
      <c r="A5" s="15" t="s">
        <v>28</v>
      </c>
      <c r="B5" s="5">
        <v>9</v>
      </c>
      <c r="C5" s="16"/>
      <c r="D5" s="39" t="s">
        <v>33</v>
      </c>
      <c r="E5" s="39" t="s">
        <v>33</v>
      </c>
    </row>
    <row r="6" spans="1:5" x14ac:dyDescent="0.25">
      <c r="A6" s="15" t="s">
        <v>29</v>
      </c>
      <c r="B6" s="5">
        <v>4</v>
      </c>
      <c r="C6" s="39" t="s">
        <v>33</v>
      </c>
      <c r="D6" s="16"/>
      <c r="E6" s="39" t="s">
        <v>33</v>
      </c>
    </row>
    <row r="7" spans="1:5" x14ac:dyDescent="0.25">
      <c r="A7" s="49" t="s">
        <v>11</v>
      </c>
      <c r="B7" s="50">
        <f>SUM(B4:B6)</f>
        <v>183</v>
      </c>
      <c r="C7" s="39" t="s">
        <v>33</v>
      </c>
      <c r="D7" s="39" t="s">
        <v>33</v>
      </c>
      <c r="E7" s="39" t="s">
        <v>33</v>
      </c>
    </row>
    <row r="9" spans="1:5" x14ac:dyDescent="0.25">
      <c r="A9" s="74" t="s">
        <v>175</v>
      </c>
      <c r="B9" s="61"/>
      <c r="D9" s="51" t="s">
        <v>143</v>
      </c>
    </row>
    <row r="10" spans="1:5" ht="76.5" x14ac:dyDescent="0.25">
      <c r="A10" s="1" t="s">
        <v>139</v>
      </c>
      <c r="B10" s="2" t="s">
        <v>147</v>
      </c>
      <c r="C10" s="2" t="s">
        <v>148</v>
      </c>
      <c r="D10" s="59" t="s">
        <v>162</v>
      </c>
    </row>
    <row r="11" spans="1:5" ht="12" customHeight="1" x14ac:dyDescent="0.25">
      <c r="A11" s="3" t="s">
        <v>13</v>
      </c>
      <c r="B11" s="3" t="s">
        <v>14</v>
      </c>
      <c r="C11" s="3" t="s">
        <v>15</v>
      </c>
      <c r="D11" s="4" t="s">
        <v>16</v>
      </c>
    </row>
    <row r="12" spans="1:5" x14ac:dyDescent="0.25">
      <c r="A12" s="15" t="s">
        <v>27</v>
      </c>
      <c r="B12" s="21">
        <f>B4*C4*2</f>
        <v>0</v>
      </c>
      <c r="C12" s="21" t="s">
        <v>33</v>
      </c>
      <c r="D12" s="47">
        <f>B4*E4</f>
        <v>0</v>
      </c>
    </row>
    <row r="13" spans="1:5" x14ac:dyDescent="0.25">
      <c r="A13" s="15" t="s">
        <v>28</v>
      </c>
      <c r="B13" s="21">
        <f>B5*C5*2</f>
        <v>0</v>
      </c>
      <c r="C13" s="21" t="s">
        <v>33</v>
      </c>
      <c r="D13" s="47" t="s">
        <v>33</v>
      </c>
    </row>
    <row r="14" spans="1:5" x14ac:dyDescent="0.25">
      <c r="A14" s="15" t="s">
        <v>29</v>
      </c>
      <c r="B14" s="21" t="s">
        <v>33</v>
      </c>
      <c r="C14" s="21">
        <f>B6*D6*4*2</f>
        <v>0</v>
      </c>
      <c r="D14" s="47" t="s">
        <v>33</v>
      </c>
    </row>
    <row r="15" spans="1:5" x14ac:dyDescent="0.25">
      <c r="A15" s="40" t="s">
        <v>11</v>
      </c>
      <c r="B15" s="41">
        <f>B12+B13</f>
        <v>0</v>
      </c>
      <c r="C15" s="41">
        <f>C14</f>
        <v>0</v>
      </c>
      <c r="D15" s="41">
        <f>SUM(D12:D14)</f>
        <v>0</v>
      </c>
    </row>
    <row r="16" spans="1:5" ht="15.75" x14ac:dyDescent="0.25">
      <c r="A16" s="40" t="s">
        <v>32</v>
      </c>
      <c r="B16" s="68">
        <f>SUM(B15:D15)</f>
        <v>0</v>
      </c>
      <c r="C16" s="69"/>
      <c r="D16" s="70"/>
    </row>
    <row r="17" spans="1:5" x14ac:dyDescent="0.25">
      <c r="A17" s="9" t="s">
        <v>176</v>
      </c>
      <c r="C17" s="61"/>
      <c r="D17" s="61"/>
      <c r="E17" s="61"/>
    </row>
    <row r="18" spans="1:5" x14ac:dyDescent="0.25">
      <c r="A18" s="61" t="s">
        <v>163</v>
      </c>
    </row>
  </sheetData>
  <mergeCells count="2">
    <mergeCell ref="A1:D1"/>
    <mergeCell ref="B16:D16"/>
  </mergeCell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3" zoomScaleNormal="100" workbookViewId="0">
      <selection activeCell="F41" sqref="F41"/>
    </sheetView>
  </sheetViews>
  <sheetFormatPr defaultRowHeight="12.75" x14ac:dyDescent="0.2"/>
  <cols>
    <col min="1" max="1" width="9.140625" style="32"/>
    <col min="2" max="2" width="60.85546875" style="28" customWidth="1"/>
    <col min="3" max="3" width="13" style="28" customWidth="1"/>
    <col min="4" max="5" width="13" style="29" customWidth="1"/>
    <col min="6" max="16384" width="9.140625" style="28"/>
  </cols>
  <sheetData>
    <row r="1" spans="1:5" x14ac:dyDescent="0.2">
      <c r="A1" s="27" t="s">
        <v>180</v>
      </c>
    </row>
    <row r="2" spans="1:5" s="22" customFormat="1" ht="38.25" x14ac:dyDescent="0.2">
      <c r="A2" s="36" t="s">
        <v>38</v>
      </c>
      <c r="B2" s="23" t="s">
        <v>34</v>
      </c>
      <c r="C2" s="23" t="s">
        <v>35</v>
      </c>
      <c r="D2" s="23" t="s">
        <v>36</v>
      </c>
      <c r="E2" s="23" t="s">
        <v>39</v>
      </c>
    </row>
    <row r="3" spans="1:5" s="26" customFormat="1" ht="11.25" x14ac:dyDescent="0.2">
      <c r="A3" s="37" t="s">
        <v>13</v>
      </c>
      <c r="B3" s="3" t="s">
        <v>14</v>
      </c>
      <c r="C3" s="3" t="s">
        <v>15</v>
      </c>
      <c r="D3" s="3" t="s">
        <v>16</v>
      </c>
      <c r="E3" s="38" t="s">
        <v>17</v>
      </c>
    </row>
    <row r="4" spans="1:5" s="22" customFormat="1" x14ac:dyDescent="0.2">
      <c r="A4" s="34" t="s">
        <v>13</v>
      </c>
      <c r="B4" s="24" t="s">
        <v>92</v>
      </c>
      <c r="C4" s="23" t="s">
        <v>37</v>
      </c>
      <c r="D4" s="31" t="s">
        <v>37</v>
      </c>
      <c r="E4" s="31"/>
    </row>
    <row r="5" spans="1:5" x14ac:dyDescent="0.2">
      <c r="A5" s="33" t="s">
        <v>40</v>
      </c>
      <c r="B5" s="8" t="s">
        <v>94</v>
      </c>
      <c r="C5" s="5">
        <v>5</v>
      </c>
      <c r="D5" s="30"/>
      <c r="E5" s="30">
        <f>C5*D5</f>
        <v>0</v>
      </c>
    </row>
    <row r="6" spans="1:5" ht="25.5" x14ac:dyDescent="0.2">
      <c r="A6" s="33" t="s">
        <v>41</v>
      </c>
      <c r="B6" s="8" t="s">
        <v>93</v>
      </c>
      <c r="C6" s="5">
        <v>5</v>
      </c>
      <c r="D6" s="30"/>
      <c r="E6" s="30">
        <f t="shared" ref="E6:E61" si="0">C6*D6</f>
        <v>0</v>
      </c>
    </row>
    <row r="7" spans="1:5" ht="25.5" x14ac:dyDescent="0.2">
      <c r="A7" s="33" t="s">
        <v>42</v>
      </c>
      <c r="B7" s="8" t="s">
        <v>95</v>
      </c>
      <c r="C7" s="5">
        <v>10</v>
      </c>
      <c r="D7" s="30"/>
      <c r="E7" s="30">
        <f t="shared" si="0"/>
        <v>0</v>
      </c>
    </row>
    <row r="8" spans="1:5" ht="25.5" x14ac:dyDescent="0.2">
      <c r="A8" s="33" t="s">
        <v>71</v>
      </c>
      <c r="B8" s="8" t="s">
        <v>96</v>
      </c>
      <c r="C8" s="5">
        <v>4</v>
      </c>
      <c r="D8" s="30"/>
      <c r="E8" s="30">
        <f t="shared" si="0"/>
        <v>0</v>
      </c>
    </row>
    <row r="9" spans="1:5" s="22" customFormat="1" ht="25.5" x14ac:dyDescent="0.2">
      <c r="A9" s="34" t="s">
        <v>14</v>
      </c>
      <c r="B9" s="24" t="s">
        <v>97</v>
      </c>
      <c r="C9" s="23">
        <v>80</v>
      </c>
      <c r="D9" s="31"/>
      <c r="E9" s="31">
        <f t="shared" si="0"/>
        <v>0</v>
      </c>
    </row>
    <row r="10" spans="1:5" s="22" customFormat="1" x14ac:dyDescent="0.2">
      <c r="A10" s="34" t="s">
        <v>15</v>
      </c>
      <c r="B10" s="24" t="s">
        <v>98</v>
      </c>
      <c r="C10" s="23">
        <v>100</v>
      </c>
      <c r="D10" s="31"/>
      <c r="E10" s="31">
        <f t="shared" si="0"/>
        <v>0</v>
      </c>
    </row>
    <row r="11" spans="1:5" s="22" customFormat="1" x14ac:dyDescent="0.2">
      <c r="A11" s="34" t="s">
        <v>16</v>
      </c>
      <c r="B11" s="24" t="s">
        <v>99</v>
      </c>
      <c r="C11" s="23" t="s">
        <v>37</v>
      </c>
      <c r="D11" s="31" t="s">
        <v>37</v>
      </c>
      <c r="E11" s="31"/>
    </row>
    <row r="12" spans="1:5" x14ac:dyDescent="0.2">
      <c r="A12" s="33" t="s">
        <v>43</v>
      </c>
      <c r="B12" s="8" t="s">
        <v>164</v>
      </c>
      <c r="C12" s="5">
        <v>300</v>
      </c>
      <c r="D12" s="30"/>
      <c r="E12" s="30">
        <f t="shared" si="0"/>
        <v>0</v>
      </c>
    </row>
    <row r="13" spans="1:5" x14ac:dyDescent="0.2">
      <c r="A13" s="33" t="s">
        <v>44</v>
      </c>
      <c r="B13" s="8" t="s">
        <v>165</v>
      </c>
      <c r="C13" s="5">
        <v>300</v>
      </c>
      <c r="D13" s="30"/>
      <c r="E13" s="30">
        <f t="shared" si="0"/>
        <v>0</v>
      </c>
    </row>
    <row r="14" spans="1:5" x14ac:dyDescent="0.2">
      <c r="A14" s="33" t="s">
        <v>45</v>
      </c>
      <c r="B14" s="8" t="s">
        <v>166</v>
      </c>
      <c r="C14" s="5">
        <v>300</v>
      </c>
      <c r="D14" s="30"/>
      <c r="E14" s="30">
        <f t="shared" si="0"/>
        <v>0</v>
      </c>
    </row>
    <row r="15" spans="1:5" x14ac:dyDescent="0.2">
      <c r="A15" s="33" t="s">
        <v>46</v>
      </c>
      <c r="B15" s="8" t="s">
        <v>169</v>
      </c>
      <c r="C15" s="5">
        <v>200</v>
      </c>
      <c r="D15" s="30"/>
      <c r="E15" s="30">
        <f t="shared" si="0"/>
        <v>0</v>
      </c>
    </row>
    <row r="16" spans="1:5" x14ac:dyDescent="0.2">
      <c r="A16" s="33" t="s">
        <v>47</v>
      </c>
      <c r="B16" s="8" t="s">
        <v>167</v>
      </c>
      <c r="C16" s="5">
        <v>200</v>
      </c>
      <c r="D16" s="30"/>
      <c r="E16" s="30">
        <f t="shared" si="0"/>
        <v>0</v>
      </c>
    </row>
    <row r="17" spans="1:5" x14ac:dyDescent="0.2">
      <c r="A17" s="33" t="s">
        <v>48</v>
      </c>
      <c r="B17" s="8" t="s">
        <v>168</v>
      </c>
      <c r="C17" s="25">
        <v>200</v>
      </c>
      <c r="D17" s="30"/>
      <c r="E17" s="30">
        <f t="shared" si="0"/>
        <v>0</v>
      </c>
    </row>
    <row r="18" spans="1:5" x14ac:dyDescent="0.2">
      <c r="A18" s="33" t="s">
        <v>49</v>
      </c>
      <c r="B18" s="8" t="s">
        <v>100</v>
      </c>
      <c r="C18" s="25">
        <v>15</v>
      </c>
      <c r="D18" s="30"/>
      <c r="E18" s="30">
        <f t="shared" si="0"/>
        <v>0</v>
      </c>
    </row>
    <row r="19" spans="1:5" x14ac:dyDescent="0.2">
      <c r="A19" s="33" t="s">
        <v>50</v>
      </c>
      <c r="B19" s="8" t="s">
        <v>101</v>
      </c>
      <c r="C19" s="25">
        <v>100</v>
      </c>
      <c r="D19" s="30"/>
      <c r="E19" s="30">
        <f>C19*D19</f>
        <v>0</v>
      </c>
    </row>
    <row r="20" spans="1:5" s="22" customFormat="1" x14ac:dyDescent="0.2">
      <c r="A20" s="34" t="s">
        <v>17</v>
      </c>
      <c r="B20" s="24" t="s">
        <v>102</v>
      </c>
      <c r="C20" s="23" t="s">
        <v>37</v>
      </c>
      <c r="D20" s="31" t="s">
        <v>37</v>
      </c>
      <c r="E20" s="31"/>
    </row>
    <row r="21" spans="1:5" x14ac:dyDescent="0.2">
      <c r="A21" s="33" t="s">
        <v>51</v>
      </c>
      <c r="B21" s="8" t="s">
        <v>103</v>
      </c>
      <c r="C21" s="5">
        <v>10</v>
      </c>
      <c r="D21" s="30"/>
      <c r="E21" s="30">
        <f t="shared" si="0"/>
        <v>0</v>
      </c>
    </row>
    <row r="22" spans="1:5" x14ac:dyDescent="0.2">
      <c r="A22" s="33" t="s">
        <v>52</v>
      </c>
      <c r="B22" s="8" t="s">
        <v>104</v>
      </c>
      <c r="C22" s="5">
        <v>10</v>
      </c>
      <c r="D22" s="30"/>
      <c r="E22" s="30">
        <f t="shared" si="0"/>
        <v>0</v>
      </c>
    </row>
    <row r="23" spans="1:5" x14ac:dyDescent="0.2">
      <c r="A23" s="33" t="s">
        <v>53</v>
      </c>
      <c r="B23" s="8" t="s">
        <v>105</v>
      </c>
      <c r="C23" s="5">
        <v>10</v>
      </c>
      <c r="D23" s="30"/>
      <c r="E23" s="30">
        <f t="shared" si="0"/>
        <v>0</v>
      </c>
    </row>
    <row r="24" spans="1:5" x14ac:dyDescent="0.2">
      <c r="A24" s="33" t="s">
        <v>54</v>
      </c>
      <c r="B24" s="8" t="s">
        <v>106</v>
      </c>
      <c r="C24" s="5">
        <v>10</v>
      </c>
      <c r="D24" s="30"/>
      <c r="E24" s="30">
        <f t="shared" si="0"/>
        <v>0</v>
      </c>
    </row>
    <row r="25" spans="1:5" x14ac:dyDescent="0.2">
      <c r="A25" s="33" t="s">
        <v>55</v>
      </c>
      <c r="B25" s="8" t="s">
        <v>107</v>
      </c>
      <c r="C25" s="5">
        <v>10</v>
      </c>
      <c r="D25" s="30"/>
      <c r="E25" s="30">
        <f t="shared" si="0"/>
        <v>0</v>
      </c>
    </row>
    <row r="26" spans="1:5" x14ac:dyDescent="0.2">
      <c r="A26" s="33" t="s">
        <v>18</v>
      </c>
      <c r="B26" s="8" t="s">
        <v>72</v>
      </c>
      <c r="C26" s="5">
        <v>20</v>
      </c>
      <c r="D26" s="30"/>
      <c r="E26" s="30">
        <f t="shared" si="0"/>
        <v>0</v>
      </c>
    </row>
    <row r="27" spans="1:5" s="22" customFormat="1" x14ac:dyDescent="0.2">
      <c r="A27" s="34" t="s">
        <v>19</v>
      </c>
      <c r="B27" s="24" t="s">
        <v>108</v>
      </c>
      <c r="C27" s="23">
        <v>10</v>
      </c>
      <c r="D27" s="31"/>
      <c r="E27" s="31">
        <f t="shared" si="0"/>
        <v>0</v>
      </c>
    </row>
    <row r="28" spans="1:5" s="22" customFormat="1" x14ac:dyDescent="0.2">
      <c r="A28" s="34" t="s">
        <v>56</v>
      </c>
      <c r="B28" s="24" t="s">
        <v>109</v>
      </c>
      <c r="C28" s="23">
        <v>10</v>
      </c>
      <c r="D28" s="31"/>
      <c r="E28" s="31">
        <f t="shared" si="0"/>
        <v>0</v>
      </c>
    </row>
    <row r="29" spans="1:5" s="22" customFormat="1" x14ac:dyDescent="0.2">
      <c r="A29" s="34" t="s">
        <v>57</v>
      </c>
      <c r="B29" s="24" t="s">
        <v>110</v>
      </c>
      <c r="C29" s="24"/>
      <c r="D29" s="31"/>
      <c r="E29" s="31">
        <f t="shared" si="0"/>
        <v>0</v>
      </c>
    </row>
    <row r="30" spans="1:5" x14ac:dyDescent="0.2">
      <c r="A30" s="33" t="s">
        <v>58</v>
      </c>
      <c r="B30" s="8" t="s">
        <v>111</v>
      </c>
      <c r="C30" s="5">
        <v>30</v>
      </c>
      <c r="D30" s="30"/>
      <c r="E30" s="30">
        <f t="shared" si="0"/>
        <v>0</v>
      </c>
    </row>
    <row r="31" spans="1:5" x14ac:dyDescent="0.2">
      <c r="A31" s="33" t="s">
        <v>59</v>
      </c>
      <c r="B31" s="8" t="s">
        <v>112</v>
      </c>
      <c r="C31" s="5">
        <v>30</v>
      </c>
      <c r="D31" s="30"/>
      <c r="E31" s="30">
        <f t="shared" si="0"/>
        <v>0</v>
      </c>
    </row>
    <row r="32" spans="1:5" x14ac:dyDescent="0.2">
      <c r="A32" s="33" t="s">
        <v>60</v>
      </c>
      <c r="B32" s="8" t="s">
        <v>113</v>
      </c>
      <c r="C32" s="5">
        <v>30</v>
      </c>
      <c r="D32" s="30"/>
      <c r="E32" s="30">
        <f t="shared" si="0"/>
        <v>0</v>
      </c>
    </row>
    <row r="33" spans="1:5" x14ac:dyDescent="0.2">
      <c r="A33" s="33" t="s">
        <v>61</v>
      </c>
      <c r="B33" s="8" t="s">
        <v>114</v>
      </c>
      <c r="C33" s="5">
        <v>600</v>
      </c>
      <c r="D33" s="30"/>
      <c r="E33" s="30">
        <f t="shared" si="0"/>
        <v>0</v>
      </c>
    </row>
    <row r="34" spans="1:5" x14ac:dyDescent="0.2">
      <c r="A34" s="33" t="s">
        <v>62</v>
      </c>
      <c r="B34" s="8" t="s">
        <v>115</v>
      </c>
      <c r="C34" s="5">
        <v>30</v>
      </c>
      <c r="D34" s="30"/>
      <c r="E34" s="30">
        <f t="shared" si="0"/>
        <v>0</v>
      </c>
    </row>
    <row r="35" spans="1:5" s="22" customFormat="1" x14ac:dyDescent="0.2">
      <c r="A35" s="34" t="s">
        <v>63</v>
      </c>
      <c r="B35" s="79" t="s">
        <v>188</v>
      </c>
      <c r="C35" s="23">
        <v>30</v>
      </c>
      <c r="D35" s="31"/>
      <c r="E35" s="31">
        <f t="shared" si="0"/>
        <v>0</v>
      </c>
    </row>
    <row r="36" spans="1:5" s="22" customFormat="1" x14ac:dyDescent="0.2">
      <c r="A36" s="78" t="s">
        <v>64</v>
      </c>
      <c r="B36" s="22" t="s">
        <v>189</v>
      </c>
      <c r="C36" s="23">
        <v>50</v>
      </c>
      <c r="D36" s="31"/>
      <c r="E36" s="31">
        <f t="shared" si="0"/>
        <v>0</v>
      </c>
    </row>
    <row r="37" spans="1:5" s="22" customFormat="1" x14ac:dyDescent="0.2">
      <c r="A37" s="34" t="s">
        <v>73</v>
      </c>
      <c r="B37" s="24" t="s">
        <v>116</v>
      </c>
      <c r="C37" s="23">
        <v>30</v>
      </c>
      <c r="D37" s="31"/>
      <c r="E37" s="31">
        <f t="shared" si="0"/>
        <v>0</v>
      </c>
    </row>
    <row r="38" spans="1:5" s="22" customFormat="1" x14ac:dyDescent="0.2">
      <c r="A38" s="34" t="s">
        <v>74</v>
      </c>
      <c r="B38" s="24" t="s">
        <v>117</v>
      </c>
      <c r="C38" s="23">
        <v>30</v>
      </c>
      <c r="D38" s="31"/>
      <c r="E38" s="31">
        <f t="shared" si="0"/>
        <v>0</v>
      </c>
    </row>
    <row r="39" spans="1:5" s="22" customFormat="1" x14ac:dyDescent="0.2">
      <c r="A39" s="34" t="s">
        <v>65</v>
      </c>
      <c r="B39" s="24" t="s">
        <v>27</v>
      </c>
      <c r="C39" s="23">
        <v>30</v>
      </c>
      <c r="D39" s="31"/>
      <c r="E39" s="31">
        <f t="shared" si="0"/>
        <v>0</v>
      </c>
    </row>
    <row r="40" spans="1:5" s="22" customFormat="1" x14ac:dyDescent="0.2">
      <c r="A40" s="34" t="s">
        <v>66</v>
      </c>
      <c r="B40" s="24" t="s">
        <v>118</v>
      </c>
      <c r="C40" s="23">
        <v>20</v>
      </c>
      <c r="D40" s="31"/>
      <c r="E40" s="31">
        <f t="shared" si="0"/>
        <v>0</v>
      </c>
    </row>
    <row r="41" spans="1:5" s="22" customFormat="1" x14ac:dyDescent="0.2">
      <c r="A41" s="34" t="s">
        <v>67</v>
      </c>
      <c r="B41" s="24" t="s">
        <v>119</v>
      </c>
      <c r="C41" s="23">
        <v>10</v>
      </c>
      <c r="D41" s="31"/>
      <c r="E41" s="31">
        <f t="shared" si="0"/>
        <v>0</v>
      </c>
    </row>
    <row r="42" spans="1:5" s="22" customFormat="1" x14ac:dyDescent="0.2">
      <c r="A42" s="34" t="s">
        <v>68</v>
      </c>
      <c r="B42" s="24" t="s">
        <v>120</v>
      </c>
      <c r="C42" s="23" t="s">
        <v>37</v>
      </c>
      <c r="D42" s="31" t="s">
        <v>37</v>
      </c>
      <c r="E42" s="31"/>
    </row>
    <row r="43" spans="1:5" ht="25.5" x14ac:dyDescent="0.2">
      <c r="A43" s="33" t="s">
        <v>75</v>
      </c>
      <c r="B43" s="8" t="s">
        <v>121</v>
      </c>
      <c r="C43" s="5">
        <v>15</v>
      </c>
      <c r="D43" s="30"/>
      <c r="E43" s="30">
        <f t="shared" si="0"/>
        <v>0</v>
      </c>
    </row>
    <row r="44" spans="1:5" ht="25.5" x14ac:dyDescent="0.2">
      <c r="A44" s="33" t="s">
        <v>76</v>
      </c>
      <c r="B44" s="8" t="s">
        <v>122</v>
      </c>
      <c r="C44" s="5">
        <v>15</v>
      </c>
      <c r="D44" s="30"/>
      <c r="E44" s="30">
        <f t="shared" si="0"/>
        <v>0</v>
      </c>
    </row>
    <row r="45" spans="1:5" ht="25.5" x14ac:dyDescent="0.2">
      <c r="A45" s="33" t="s">
        <v>77</v>
      </c>
      <c r="B45" s="8" t="s">
        <v>123</v>
      </c>
      <c r="C45" s="5">
        <v>15</v>
      </c>
      <c r="D45" s="30"/>
      <c r="E45" s="30">
        <f t="shared" si="0"/>
        <v>0</v>
      </c>
    </row>
    <row r="46" spans="1:5" ht="25.5" x14ac:dyDescent="0.2">
      <c r="A46" s="33" t="s">
        <v>78</v>
      </c>
      <c r="B46" s="8" t="s">
        <v>124</v>
      </c>
      <c r="C46" s="5">
        <v>15</v>
      </c>
      <c r="D46" s="30"/>
      <c r="E46" s="30">
        <f t="shared" si="0"/>
        <v>0</v>
      </c>
    </row>
    <row r="47" spans="1:5" s="22" customFormat="1" x14ac:dyDescent="0.2">
      <c r="A47" s="34" t="s">
        <v>69</v>
      </c>
      <c r="B47" s="24" t="s">
        <v>125</v>
      </c>
      <c r="C47" s="23" t="s">
        <v>37</v>
      </c>
      <c r="D47" s="31" t="s">
        <v>37</v>
      </c>
      <c r="E47" s="31"/>
    </row>
    <row r="48" spans="1:5" x14ac:dyDescent="0.2">
      <c r="A48" s="33" t="s">
        <v>79</v>
      </c>
      <c r="B48" s="8" t="s">
        <v>126</v>
      </c>
      <c r="C48" s="5">
        <v>15</v>
      </c>
      <c r="D48" s="30"/>
      <c r="E48" s="30">
        <f t="shared" si="0"/>
        <v>0</v>
      </c>
    </row>
    <row r="49" spans="1:5" x14ac:dyDescent="0.2">
      <c r="A49" s="33" t="s">
        <v>80</v>
      </c>
      <c r="B49" s="8" t="s">
        <v>127</v>
      </c>
      <c r="C49" s="5">
        <v>15</v>
      </c>
      <c r="D49" s="30"/>
      <c r="E49" s="30">
        <f t="shared" si="0"/>
        <v>0</v>
      </c>
    </row>
    <row r="50" spans="1:5" s="22" customFormat="1" x14ac:dyDescent="0.2">
      <c r="A50" s="34" t="s">
        <v>70</v>
      </c>
      <c r="B50" s="24" t="s">
        <v>128</v>
      </c>
      <c r="C50" s="23">
        <v>2</v>
      </c>
      <c r="D50" s="31"/>
      <c r="E50" s="31">
        <f t="shared" si="0"/>
        <v>0</v>
      </c>
    </row>
    <row r="51" spans="1:5" s="22" customFormat="1" x14ac:dyDescent="0.2">
      <c r="A51" s="34" t="s">
        <v>81</v>
      </c>
      <c r="B51" s="24" t="s">
        <v>129</v>
      </c>
      <c r="C51" s="23">
        <v>50</v>
      </c>
      <c r="D51" s="31"/>
      <c r="E51" s="31">
        <f t="shared" si="0"/>
        <v>0</v>
      </c>
    </row>
    <row r="52" spans="1:5" s="22" customFormat="1" ht="25.5" x14ac:dyDescent="0.2">
      <c r="A52" s="34" t="s">
        <v>82</v>
      </c>
      <c r="B52" s="24" t="s">
        <v>187</v>
      </c>
      <c r="C52" s="23">
        <v>300</v>
      </c>
      <c r="D52" s="31"/>
      <c r="E52" s="31">
        <f t="shared" si="0"/>
        <v>0</v>
      </c>
    </row>
    <row r="53" spans="1:5" s="22" customFormat="1" x14ac:dyDescent="0.2">
      <c r="A53" s="34" t="s">
        <v>83</v>
      </c>
      <c r="B53" s="24" t="s">
        <v>130</v>
      </c>
      <c r="C53" s="23">
        <v>400</v>
      </c>
      <c r="D53" s="31"/>
      <c r="E53" s="31">
        <f t="shared" si="0"/>
        <v>0</v>
      </c>
    </row>
    <row r="54" spans="1:5" s="22" customFormat="1" x14ac:dyDescent="0.2">
      <c r="A54" s="34" t="s">
        <v>84</v>
      </c>
      <c r="B54" s="24" t="s">
        <v>131</v>
      </c>
      <c r="C54" s="23" t="s">
        <v>37</v>
      </c>
      <c r="D54" s="31" t="s">
        <v>37</v>
      </c>
      <c r="E54" s="31"/>
    </row>
    <row r="55" spans="1:5" x14ac:dyDescent="0.2">
      <c r="A55" s="33" t="s">
        <v>85</v>
      </c>
      <c r="B55" s="8" t="s">
        <v>132</v>
      </c>
      <c r="C55" s="5">
        <v>100</v>
      </c>
      <c r="D55" s="30"/>
      <c r="E55" s="30">
        <f t="shared" si="0"/>
        <v>0</v>
      </c>
    </row>
    <row r="56" spans="1:5" x14ac:dyDescent="0.2">
      <c r="A56" s="33" t="s">
        <v>86</v>
      </c>
      <c r="B56" s="8" t="s">
        <v>133</v>
      </c>
      <c r="C56" s="5">
        <v>300</v>
      </c>
      <c r="D56" s="30"/>
      <c r="E56" s="30">
        <f t="shared" si="0"/>
        <v>0</v>
      </c>
    </row>
    <row r="57" spans="1:5" s="22" customFormat="1" ht="63.75" x14ac:dyDescent="0.2">
      <c r="A57" s="34" t="s">
        <v>87</v>
      </c>
      <c r="B57" s="24" t="s">
        <v>134</v>
      </c>
      <c r="C57" s="35">
        <v>50</v>
      </c>
      <c r="D57" s="31"/>
      <c r="E57" s="31">
        <f t="shared" si="0"/>
        <v>0</v>
      </c>
    </row>
    <row r="58" spans="1:5" s="22" customFormat="1" x14ac:dyDescent="0.2">
      <c r="A58" s="34" t="s">
        <v>88</v>
      </c>
      <c r="B58" s="24" t="s">
        <v>135</v>
      </c>
      <c r="C58" s="35">
        <v>1</v>
      </c>
      <c r="D58" s="31"/>
      <c r="E58" s="31">
        <f t="shared" si="0"/>
        <v>0</v>
      </c>
    </row>
    <row r="59" spans="1:5" s="22" customFormat="1" x14ac:dyDescent="0.2">
      <c r="A59" s="34" t="s">
        <v>89</v>
      </c>
      <c r="B59" s="24" t="s">
        <v>136</v>
      </c>
      <c r="C59" s="35">
        <v>1</v>
      </c>
      <c r="D59" s="31"/>
      <c r="E59" s="31">
        <f t="shared" si="0"/>
        <v>0</v>
      </c>
    </row>
    <row r="60" spans="1:5" s="22" customFormat="1" x14ac:dyDescent="0.2">
      <c r="A60" s="34" t="s">
        <v>90</v>
      </c>
      <c r="B60" s="24" t="s">
        <v>137</v>
      </c>
      <c r="C60" s="35">
        <v>1</v>
      </c>
      <c r="D60" s="31"/>
      <c r="E60" s="31">
        <f t="shared" si="0"/>
        <v>0</v>
      </c>
    </row>
    <row r="61" spans="1:5" s="22" customFormat="1" x14ac:dyDescent="0.2">
      <c r="A61" s="34" t="s">
        <v>91</v>
      </c>
      <c r="B61" s="24" t="s">
        <v>138</v>
      </c>
      <c r="C61" s="35">
        <v>1</v>
      </c>
      <c r="D61" s="31"/>
      <c r="E61" s="31">
        <f t="shared" si="0"/>
        <v>0</v>
      </c>
    </row>
    <row r="62" spans="1:5" ht="15" customHeight="1" x14ac:dyDescent="0.2">
      <c r="A62" s="71" t="s">
        <v>181</v>
      </c>
      <c r="B62" s="71"/>
      <c r="C62" s="71"/>
      <c r="D62" s="71"/>
      <c r="E62" s="31">
        <f>SUM(E4:E61)</f>
        <v>0</v>
      </c>
    </row>
    <row r="63" spans="1:5" x14ac:dyDescent="0.2">
      <c r="A63" s="72" t="s">
        <v>179</v>
      </c>
      <c r="B63" s="72"/>
      <c r="C63" s="72"/>
      <c r="D63" s="72"/>
      <c r="E63" s="72"/>
    </row>
  </sheetData>
  <mergeCells count="2">
    <mergeCell ref="A62:D62"/>
    <mergeCell ref="A63:E63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="170" zoomScaleNormal="170" workbookViewId="0">
      <selection activeCell="C10" sqref="C10"/>
    </sheetView>
  </sheetViews>
  <sheetFormatPr defaultRowHeight="15" x14ac:dyDescent="0.25"/>
  <cols>
    <col min="1" max="1" width="9.140625" style="9"/>
    <col min="2" max="2" width="53.85546875" style="9" customWidth="1"/>
    <col min="3" max="3" width="19.5703125" style="9" bestFit="1" customWidth="1"/>
    <col min="4" max="16384" width="9.140625" style="9"/>
  </cols>
  <sheetData>
    <row r="1" spans="1:3" x14ac:dyDescent="0.25">
      <c r="A1" s="11" t="s">
        <v>185</v>
      </c>
    </row>
    <row r="2" spans="1:3" s="52" customFormat="1" ht="30" x14ac:dyDescent="0.25">
      <c r="A2" s="53" t="s">
        <v>38</v>
      </c>
      <c r="B2" s="53" t="s">
        <v>150</v>
      </c>
      <c r="C2" s="54" t="s">
        <v>182</v>
      </c>
    </row>
    <row r="3" spans="1:3" ht="30" x14ac:dyDescent="0.25">
      <c r="A3" s="55">
        <v>1</v>
      </c>
      <c r="B3" s="56" t="s">
        <v>171</v>
      </c>
      <c r="C3" s="57">
        <f>Pulvera!B24</f>
        <v>0</v>
      </c>
    </row>
    <row r="4" spans="1:3" ht="30" x14ac:dyDescent="0.25">
      <c r="A4" s="55">
        <v>2</v>
      </c>
      <c r="B4" s="56" t="s">
        <v>183</v>
      </c>
      <c r="C4" s="57">
        <f>'Ogļskābās gāzes'!B24:F24</f>
        <v>0</v>
      </c>
    </row>
    <row r="5" spans="1:3" ht="30" x14ac:dyDescent="0.25">
      <c r="A5" s="75">
        <v>3</v>
      </c>
      <c r="B5" s="76" t="s">
        <v>175</v>
      </c>
      <c r="C5" s="57">
        <f>Aprīkojums!B16</f>
        <v>0</v>
      </c>
    </row>
    <row r="6" spans="1:3" ht="30" x14ac:dyDescent="0.25">
      <c r="A6" s="55">
        <v>4</v>
      </c>
      <c r="B6" s="56" t="s">
        <v>180</v>
      </c>
      <c r="C6" s="57">
        <f>Inventārs!E62</f>
        <v>0</v>
      </c>
    </row>
    <row r="7" spans="1:3" s="11" customFormat="1" ht="14.25" x14ac:dyDescent="0.2">
      <c r="A7" s="73" t="s">
        <v>184</v>
      </c>
      <c r="B7" s="73"/>
      <c r="C7" s="58">
        <f>SUM(C3:C6)</f>
        <v>0</v>
      </c>
    </row>
    <row r="8" spans="1:3" s="61" customFormat="1" x14ac:dyDescent="0.25">
      <c r="A8" s="77" t="s">
        <v>186</v>
      </c>
    </row>
  </sheetData>
  <mergeCells count="1">
    <mergeCell ref="A7:B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Pulvera</vt:lpstr>
      <vt:lpstr>Ogļskābās gāzes</vt:lpstr>
      <vt:lpstr>Aprīkojums</vt:lpstr>
      <vt:lpstr>Inventārs</vt:lpstr>
      <vt:lpstr>Kopsavilkums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Laizāns</dc:creator>
  <cp:lastModifiedBy>Ira Koleba</cp:lastModifiedBy>
  <cp:lastPrinted>2015-12-16T11:45:11Z</cp:lastPrinted>
  <dcterms:created xsi:type="dcterms:W3CDTF">2015-10-05T09:09:14Z</dcterms:created>
  <dcterms:modified xsi:type="dcterms:W3CDTF">2015-12-18T09:39:05Z</dcterms:modified>
</cp:coreProperties>
</file>