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ieejas mezlu atjaunošana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1" i="3" l="1"/>
  <c r="N91" i="3"/>
  <c r="M91" i="3"/>
  <c r="M76" i="3"/>
  <c r="P91" i="3" l="1"/>
  <c r="O100" i="3"/>
  <c r="N100" i="3"/>
  <c r="M100" i="3"/>
  <c r="K100" i="3"/>
  <c r="F100" i="3"/>
  <c r="L100" i="3" s="1"/>
  <c r="P100" i="3" l="1"/>
  <c r="O98" i="3" l="1"/>
  <c r="N98" i="3"/>
  <c r="M98" i="3"/>
  <c r="K98" i="3"/>
  <c r="F98" i="3"/>
  <c r="L98" i="3" s="1"/>
  <c r="O97" i="3"/>
  <c r="N97" i="3"/>
  <c r="M97" i="3"/>
  <c r="K97" i="3"/>
  <c r="F97" i="3"/>
  <c r="L97" i="3" s="1"/>
  <c r="O96" i="3"/>
  <c r="N96" i="3"/>
  <c r="M96" i="3"/>
  <c r="K96" i="3"/>
  <c r="F96" i="3"/>
  <c r="L96" i="3" s="1"/>
  <c r="F81" i="3"/>
  <c r="L81" i="3" s="1"/>
  <c r="O83" i="3"/>
  <c r="N83" i="3"/>
  <c r="M83" i="3"/>
  <c r="K83" i="3"/>
  <c r="F83" i="3"/>
  <c r="L83" i="3" s="1"/>
  <c r="O82" i="3"/>
  <c r="N82" i="3"/>
  <c r="M82" i="3"/>
  <c r="K82" i="3"/>
  <c r="F82" i="3"/>
  <c r="L82" i="3" s="1"/>
  <c r="O81" i="3"/>
  <c r="N81" i="3"/>
  <c r="M81" i="3"/>
  <c r="K81" i="3"/>
  <c r="P97" i="3" l="1"/>
  <c r="P96" i="3"/>
  <c r="P98" i="3"/>
  <c r="P82" i="3"/>
  <c r="P83" i="3"/>
  <c r="P81" i="3"/>
  <c r="F27" i="3"/>
  <c r="F16" i="3" l="1"/>
  <c r="K16" i="3"/>
  <c r="F17" i="3"/>
  <c r="L17" i="3" s="1"/>
  <c r="K17" i="3"/>
  <c r="M17" i="3"/>
  <c r="N17" i="3"/>
  <c r="O17" i="3"/>
  <c r="F18" i="3"/>
  <c r="L18" i="3" s="1"/>
  <c r="K18" i="3"/>
  <c r="M18" i="3"/>
  <c r="N18" i="3"/>
  <c r="O18" i="3"/>
  <c r="F19" i="3"/>
  <c r="L19" i="3" s="1"/>
  <c r="K19" i="3"/>
  <c r="M19" i="3"/>
  <c r="N19" i="3"/>
  <c r="O19" i="3"/>
  <c r="F20" i="3"/>
  <c r="L20" i="3" s="1"/>
  <c r="K20" i="3"/>
  <c r="M20" i="3"/>
  <c r="N20" i="3"/>
  <c r="O20" i="3"/>
  <c r="F21" i="3"/>
  <c r="L21" i="3" s="1"/>
  <c r="K21" i="3"/>
  <c r="M21" i="3"/>
  <c r="N21" i="3"/>
  <c r="O21" i="3"/>
  <c r="F22" i="3"/>
  <c r="L22" i="3" s="1"/>
  <c r="K22" i="3"/>
  <c r="M22" i="3"/>
  <c r="N22" i="3"/>
  <c r="O22" i="3"/>
  <c r="F23" i="3"/>
  <c r="L23" i="3" s="1"/>
  <c r="K23" i="3"/>
  <c r="M23" i="3"/>
  <c r="N23" i="3"/>
  <c r="O23" i="3"/>
  <c r="F24" i="3"/>
  <c r="L24" i="3" s="1"/>
  <c r="K24" i="3"/>
  <c r="M24" i="3"/>
  <c r="N24" i="3"/>
  <c r="O24" i="3"/>
  <c r="L27" i="3"/>
  <c r="K27" i="3"/>
  <c r="M27" i="3"/>
  <c r="N27" i="3"/>
  <c r="O27" i="3"/>
  <c r="F28" i="3"/>
  <c r="L28" i="3" s="1"/>
  <c r="K28" i="3"/>
  <c r="M28" i="3"/>
  <c r="N28" i="3"/>
  <c r="O28" i="3"/>
  <c r="F29" i="3"/>
  <c r="L29" i="3" s="1"/>
  <c r="K29" i="3"/>
  <c r="M29" i="3"/>
  <c r="N29" i="3"/>
  <c r="O29" i="3"/>
  <c r="F30" i="3"/>
  <c r="L30" i="3" s="1"/>
  <c r="K30" i="3"/>
  <c r="M30" i="3"/>
  <c r="N30" i="3"/>
  <c r="O30" i="3"/>
  <c r="F31" i="3"/>
  <c r="L31" i="3" s="1"/>
  <c r="K31" i="3"/>
  <c r="M31" i="3"/>
  <c r="N31" i="3"/>
  <c r="O31" i="3"/>
  <c r="F32" i="3"/>
  <c r="L32" i="3" s="1"/>
  <c r="K32" i="3"/>
  <c r="M32" i="3"/>
  <c r="N32" i="3"/>
  <c r="O32" i="3"/>
  <c r="F33" i="3"/>
  <c r="L33" i="3" s="1"/>
  <c r="K33" i="3"/>
  <c r="M33" i="3"/>
  <c r="N33" i="3"/>
  <c r="O33" i="3"/>
  <c r="F34" i="3"/>
  <c r="L34" i="3" s="1"/>
  <c r="K34" i="3"/>
  <c r="M34" i="3"/>
  <c r="N34" i="3"/>
  <c r="O34" i="3"/>
  <c r="F35" i="3"/>
  <c r="L35" i="3" s="1"/>
  <c r="K35" i="3"/>
  <c r="M35" i="3"/>
  <c r="N35" i="3"/>
  <c r="O35" i="3"/>
  <c r="F36" i="3"/>
  <c r="L36" i="3" s="1"/>
  <c r="K36" i="3"/>
  <c r="M36" i="3"/>
  <c r="N36" i="3"/>
  <c r="O36" i="3"/>
  <c r="F37" i="3"/>
  <c r="L37" i="3" s="1"/>
  <c r="K37" i="3"/>
  <c r="M37" i="3"/>
  <c r="N37" i="3"/>
  <c r="O37" i="3"/>
  <c r="F38" i="3"/>
  <c r="L38" i="3" s="1"/>
  <c r="K38" i="3"/>
  <c r="M38" i="3"/>
  <c r="N38" i="3"/>
  <c r="O38" i="3"/>
  <c r="F39" i="3"/>
  <c r="L39" i="3" s="1"/>
  <c r="K39" i="3"/>
  <c r="M39" i="3"/>
  <c r="N39" i="3"/>
  <c r="O39" i="3"/>
  <c r="F40" i="3"/>
  <c r="L40" i="3" s="1"/>
  <c r="K40" i="3"/>
  <c r="M40" i="3"/>
  <c r="N40" i="3"/>
  <c r="O40" i="3"/>
  <c r="F41" i="3"/>
  <c r="L41" i="3" s="1"/>
  <c r="K41" i="3"/>
  <c r="M41" i="3"/>
  <c r="N41" i="3"/>
  <c r="O41" i="3"/>
  <c r="F44" i="3"/>
  <c r="L44" i="3" s="1"/>
  <c r="K44" i="3"/>
  <c r="M44" i="3"/>
  <c r="N44" i="3"/>
  <c r="O44" i="3"/>
  <c r="F45" i="3"/>
  <c r="L45" i="3" s="1"/>
  <c r="K45" i="3"/>
  <c r="M45" i="3"/>
  <c r="N45" i="3"/>
  <c r="O45" i="3"/>
  <c r="F46" i="3"/>
  <c r="K46" i="3"/>
  <c r="F47" i="3"/>
  <c r="K47" i="3"/>
  <c r="F48" i="3"/>
  <c r="K48" i="3"/>
  <c r="F49" i="3"/>
  <c r="K49" i="3"/>
  <c r="F50" i="3"/>
  <c r="L50" i="3" s="1"/>
  <c r="K50" i="3"/>
  <c r="M50" i="3"/>
  <c r="N50" i="3"/>
  <c r="O50" i="3"/>
  <c r="F51" i="3"/>
  <c r="L51" i="3" s="1"/>
  <c r="K51" i="3"/>
  <c r="M51" i="3"/>
  <c r="N51" i="3"/>
  <c r="O51" i="3"/>
  <c r="F52" i="3"/>
  <c r="L52" i="3" s="1"/>
  <c r="K52" i="3"/>
  <c r="M52" i="3"/>
  <c r="N52" i="3"/>
  <c r="O52" i="3"/>
  <c r="F53" i="3"/>
  <c r="L53" i="3" s="1"/>
  <c r="K53" i="3"/>
  <c r="M53" i="3"/>
  <c r="N53" i="3"/>
  <c r="O53" i="3"/>
  <c r="F54" i="3"/>
  <c r="L54" i="3" s="1"/>
  <c r="K54" i="3"/>
  <c r="M54" i="3"/>
  <c r="N54" i="3"/>
  <c r="O54" i="3"/>
  <c r="F55" i="3"/>
  <c r="L55" i="3" s="1"/>
  <c r="K55" i="3"/>
  <c r="M55" i="3"/>
  <c r="N55" i="3"/>
  <c r="O55" i="3"/>
  <c r="F56" i="3"/>
  <c r="L56" i="3" s="1"/>
  <c r="K56" i="3"/>
  <c r="M56" i="3"/>
  <c r="N56" i="3"/>
  <c r="O56" i="3"/>
  <c r="F57" i="3"/>
  <c r="L57" i="3" s="1"/>
  <c r="K57" i="3"/>
  <c r="M57" i="3"/>
  <c r="N57" i="3"/>
  <c r="O57" i="3"/>
  <c r="F58" i="3"/>
  <c r="L58" i="3" s="1"/>
  <c r="K58" i="3"/>
  <c r="M58" i="3"/>
  <c r="N58" i="3"/>
  <c r="O58" i="3"/>
  <c r="F59" i="3"/>
  <c r="L59" i="3" s="1"/>
  <c r="K59" i="3"/>
  <c r="M59" i="3"/>
  <c r="N59" i="3"/>
  <c r="O59" i="3"/>
  <c r="F60" i="3"/>
  <c r="L60" i="3" s="1"/>
  <c r="K60" i="3"/>
  <c r="M60" i="3"/>
  <c r="N60" i="3"/>
  <c r="O60" i="3"/>
  <c r="F61" i="3"/>
  <c r="L61" i="3" s="1"/>
  <c r="K61" i="3"/>
  <c r="M61" i="3"/>
  <c r="N61" i="3"/>
  <c r="O61" i="3"/>
  <c r="F64" i="3"/>
  <c r="L64" i="3" s="1"/>
  <c r="K64" i="3"/>
  <c r="M64" i="3"/>
  <c r="N64" i="3"/>
  <c r="O64" i="3"/>
  <c r="F65" i="3"/>
  <c r="L65" i="3" s="1"/>
  <c r="K65" i="3"/>
  <c r="M65" i="3"/>
  <c r="N65" i="3"/>
  <c r="O65" i="3"/>
  <c r="F66" i="3"/>
  <c r="L66" i="3" s="1"/>
  <c r="K66" i="3"/>
  <c r="M66" i="3"/>
  <c r="N66" i="3"/>
  <c r="O66" i="3"/>
  <c r="F67" i="3"/>
  <c r="L67" i="3" s="1"/>
  <c r="K67" i="3"/>
  <c r="M67" i="3"/>
  <c r="N67" i="3"/>
  <c r="O67" i="3"/>
  <c r="F68" i="3"/>
  <c r="L68" i="3" s="1"/>
  <c r="K68" i="3"/>
  <c r="M68" i="3"/>
  <c r="N68" i="3"/>
  <c r="O68" i="3"/>
  <c r="F69" i="3"/>
  <c r="L69" i="3" s="1"/>
  <c r="K69" i="3"/>
  <c r="M69" i="3"/>
  <c r="N69" i="3"/>
  <c r="O69" i="3"/>
  <c r="F72" i="3"/>
  <c r="L72" i="3" s="1"/>
  <c r="K72" i="3"/>
  <c r="M72" i="3"/>
  <c r="N72" i="3"/>
  <c r="O72" i="3"/>
  <c r="F73" i="3"/>
  <c r="L73" i="3" s="1"/>
  <c r="K73" i="3"/>
  <c r="M73" i="3"/>
  <c r="N73" i="3"/>
  <c r="O73" i="3"/>
  <c r="F74" i="3"/>
  <c r="L74" i="3" s="1"/>
  <c r="K74" i="3"/>
  <c r="M74" i="3"/>
  <c r="N74" i="3"/>
  <c r="O74" i="3"/>
  <c r="F75" i="3"/>
  <c r="L75" i="3" s="1"/>
  <c r="K75" i="3"/>
  <c r="M75" i="3"/>
  <c r="N75" i="3"/>
  <c r="O75" i="3"/>
  <c r="F84" i="3"/>
  <c r="L84" i="3" s="1"/>
  <c r="K84" i="3"/>
  <c r="M84" i="3"/>
  <c r="N84" i="3"/>
  <c r="O84" i="3"/>
  <c r="F87" i="3"/>
  <c r="L87" i="3" s="1"/>
  <c r="K87" i="3"/>
  <c r="M87" i="3"/>
  <c r="N87" i="3"/>
  <c r="O87" i="3"/>
  <c r="F88" i="3"/>
  <c r="L88" i="3" s="1"/>
  <c r="K88" i="3"/>
  <c r="M88" i="3"/>
  <c r="N88" i="3"/>
  <c r="O88" i="3"/>
  <c r="F89" i="3"/>
  <c r="L89" i="3" s="1"/>
  <c r="K89" i="3"/>
  <c r="M89" i="3"/>
  <c r="N89" i="3"/>
  <c r="O89" i="3"/>
  <c r="F90" i="3"/>
  <c r="L90" i="3" s="1"/>
  <c r="K90" i="3"/>
  <c r="M90" i="3"/>
  <c r="N90" i="3"/>
  <c r="O90" i="3"/>
  <c r="F99" i="3"/>
  <c r="L99" i="3" s="1"/>
  <c r="K99" i="3"/>
  <c r="M99" i="3"/>
  <c r="N99" i="3"/>
  <c r="O99" i="3"/>
  <c r="K15" i="3"/>
  <c r="F15" i="3"/>
  <c r="O14" i="3"/>
  <c r="N14" i="3"/>
  <c r="M14" i="3"/>
  <c r="K14" i="3"/>
  <c r="F14" i="3"/>
  <c r="L14" i="3" s="1"/>
  <c r="O13" i="3"/>
  <c r="N13" i="3"/>
  <c r="M13" i="3"/>
  <c r="K13" i="3"/>
  <c r="F13" i="3"/>
  <c r="L13" i="3" s="1"/>
  <c r="P27" i="3" l="1"/>
  <c r="P54" i="3"/>
  <c r="P50" i="3"/>
  <c r="P38" i="3"/>
  <c r="P75" i="3"/>
  <c r="P67" i="3"/>
  <c r="P89" i="3"/>
  <c r="P90" i="3"/>
  <c r="P74" i="3"/>
  <c r="P65" i="3"/>
  <c r="P99" i="3"/>
  <c r="P87" i="3"/>
  <c r="P84" i="3"/>
  <c r="P72" i="3"/>
  <c r="P69" i="3"/>
  <c r="P66" i="3"/>
  <c r="P59" i="3"/>
  <c r="P55" i="3"/>
  <c r="P64" i="3"/>
  <c r="P88" i="3"/>
  <c r="P73" i="3"/>
  <c r="P68" i="3"/>
  <c r="P60" i="3"/>
  <c r="P61" i="3"/>
  <c r="P58" i="3"/>
  <c r="P51" i="3"/>
  <c r="P57" i="3"/>
  <c r="P56" i="3"/>
  <c r="P53" i="3"/>
  <c r="P52" i="3"/>
  <c r="P45" i="3"/>
  <c r="P44" i="3"/>
  <c r="P41" i="3"/>
  <c r="P40" i="3"/>
  <c r="P39" i="3"/>
  <c r="P37" i="3"/>
  <c r="P36" i="3"/>
  <c r="P35" i="3"/>
  <c r="P34" i="3"/>
  <c r="P33" i="3"/>
  <c r="P32" i="3"/>
  <c r="P31" i="3"/>
  <c r="P30" i="3"/>
  <c r="P29" i="3"/>
  <c r="P28" i="3"/>
  <c r="P24" i="3"/>
  <c r="P14" i="3"/>
  <c r="P23" i="3"/>
  <c r="P22" i="3"/>
  <c r="P21" i="3"/>
  <c r="P20" i="3"/>
  <c r="P19" i="3"/>
  <c r="P18" i="3"/>
  <c r="P17" i="3"/>
  <c r="P13" i="3"/>
  <c r="E47" i="3"/>
  <c r="E48" i="3"/>
  <c r="E49" i="3"/>
  <c r="E46" i="3"/>
  <c r="L46" i="3" s="1"/>
  <c r="M48" i="3" l="1"/>
  <c r="N48" i="3"/>
  <c r="O48" i="3"/>
  <c r="N47" i="3"/>
  <c r="O47" i="3"/>
  <c r="M47" i="3"/>
  <c r="L48" i="3"/>
  <c r="O46" i="3"/>
  <c r="M46" i="3"/>
  <c r="N46" i="3"/>
  <c r="M49" i="3"/>
  <c r="N49" i="3"/>
  <c r="O49" i="3"/>
  <c r="L47" i="3"/>
  <c r="L49" i="3"/>
  <c r="A14" i="3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P49" i="3" l="1"/>
  <c r="P47" i="3"/>
  <c r="P46" i="3"/>
  <c r="P48" i="3"/>
  <c r="E16" i="3"/>
  <c r="E15" i="3" l="1"/>
  <c r="M16" i="3"/>
  <c r="N16" i="3"/>
  <c r="O16" i="3"/>
  <c r="L16" i="3"/>
  <c r="P16" i="3" l="1"/>
  <c r="M15" i="3"/>
  <c r="M102" i="3" s="1"/>
  <c r="O15" i="3"/>
  <c r="O102" i="3" s="1"/>
  <c r="N15" i="3"/>
  <c r="N102" i="3" s="1"/>
  <c r="L15" i="3"/>
  <c r="L102" i="3" s="1"/>
  <c r="P15" i="3" l="1"/>
  <c r="P102" i="3" s="1"/>
  <c r="P103" i="3" l="1"/>
  <c r="P105" i="3"/>
  <c r="P106" i="3" l="1"/>
  <c r="P104" i="3"/>
  <c r="P107" i="3" l="1"/>
</calcChain>
</file>

<file path=xl/sharedStrings.xml><?xml version="1.0" encoding="utf-8"?>
<sst xmlns="http://schemas.openxmlformats.org/spreadsheetml/2006/main" count="201" uniqueCount="101">
  <si>
    <t>Nr. p. k.</t>
  </si>
  <si>
    <t>Darba nosaukums</t>
  </si>
  <si>
    <t>Mērvienība</t>
  </si>
  <si>
    <t>Daudzums</t>
  </si>
  <si>
    <t>Laika norma (c/h)</t>
  </si>
  <si>
    <t>Darba samaksas likme (Eur/h)</t>
  </si>
  <si>
    <t>Darba alga (Eur)</t>
  </si>
  <si>
    <t>Mehānismi (Eur)</t>
  </si>
  <si>
    <t>Vienības cena kopā (Eur)</t>
  </si>
  <si>
    <t>Darbietilpība (c/h)</t>
  </si>
  <si>
    <t>Summa (Eur)</t>
  </si>
  <si>
    <t>Vienības izmaksas</t>
  </si>
  <si>
    <t>Kopā uz visu apjomu</t>
  </si>
  <si>
    <t>Kopā:</t>
  </si>
  <si>
    <t>Pasūtītājs:</t>
  </si>
  <si>
    <t>Adrese:</t>
  </si>
  <si>
    <t>Reģ. nr.:</t>
  </si>
  <si>
    <t>Objekts:</t>
  </si>
  <si>
    <t>VSIA "Paula Stradiņa klīniskā universitātes slimnīca"</t>
  </si>
  <si>
    <t>Pilsoņu iela 13, Rīga, LV-1002</t>
  </si>
  <si>
    <t>Rīga, Pilsoņu iela 13</t>
  </si>
  <si>
    <t>Pamat.</t>
  </si>
  <si>
    <t>kompl.</t>
  </si>
  <si>
    <t>Būvizstrādājumi (Eur)</t>
  </si>
  <si>
    <t xml:space="preserve">Būvdarbu zonas norobežošana  darba veikšanas periodam </t>
  </si>
  <si>
    <t>gab.</t>
  </si>
  <si>
    <t>Esošo betona flīžu demontāža</t>
  </si>
  <si>
    <t>Būvgružu konteinera novietošana</t>
  </si>
  <si>
    <t>Būvdarbu zonas sakopšana pēc darbu veikšanas tai skaitā būvgružu izvešana</t>
  </si>
  <si>
    <t>m2</t>
  </si>
  <si>
    <t xml:space="preserve">Lieveņa  atsegtās armatūrās stiegrojuma  apstrāde ar pretkorozijas līdzekli </t>
  </si>
  <si>
    <t xml:space="preserve">gab. </t>
  </si>
  <si>
    <t>Esošo metāla  kājslauķu demontāža  izmēri  0.45x0.70m, tai skaitā kājslauķu  atkritumu uzkrāšanas tvertnes  tīrīšana</t>
  </si>
  <si>
    <t>Betona seguma attīrīšana no  putekļiem  un  lieveņa virsmas sagatavošana</t>
  </si>
  <si>
    <t>Lieveņa  betona seguma atjaunošanaun sākotnējās formas un augstuma izveidošana, tais skaitā kājslauķu atkritumu uzkrāšanas tvertnes atjaunošana</t>
  </si>
  <si>
    <t xml:space="preserve">Hidroizolācijas slāņa ierīkošana </t>
  </si>
  <si>
    <t>Nodrupušā betona seguma nodauzīšana no lieveņa un esošā uzlietā betona slāņa nodauzīšana  līdz 0.07 m.</t>
  </si>
  <si>
    <t>32. korpuss,  ieejas mezgla lieveņa atjaunošana</t>
  </si>
  <si>
    <t>Būvdarbu zonas sakopšana pēc darbu veikšanas tai skaitā melnzemes piebēršana, apzaļumošaa un būvgružu izvešana</t>
  </si>
  <si>
    <t>Esošā metāla margu mehāniska attīrīšana</t>
  </si>
  <si>
    <t>Esošo metāla margu  gruntēšana.</t>
  </si>
  <si>
    <t>Esošo metāla margu ustadīšana  jaunā atbalsta sienā.</t>
  </si>
  <si>
    <t>Pamatu horizontālās hidroizolācijas ierīkošana no ruļmateriāla</t>
  </si>
  <si>
    <t>Esošo kāpņu un atbalsta sienas ( 0.40m platumā, augstumā 1.30m)  ar pamatiem ( pamatu dziļums nav zināms, tai skaitā margas demontāža (viens kāpņu izmērs  1.70x 3.20m, h=1.30, astoņi pakāpieni)</t>
  </si>
  <si>
    <t xml:space="preserve">Esošo metāla margu  krāsošana 2 kārtās ar metāla krāsu, kas ir pret  koroziju un paredzēta āra darbiem  </t>
  </si>
  <si>
    <t>Jaunas atblasta sienas   no Kiwi blokiem 190 vai ekvivalenta  0.40m platumā  ( atbalsta sienas augstums 1.30m) mūrēšana, paredzot margu uzstādīšanu</t>
  </si>
  <si>
    <t>Jaunu kāpņu piegāde un  uzstādīšana, tai skaitā pakāpienu betonēšana   (viens kāpņu izmērs  1.70x 3.20m, h=1.30, astoņi pakāpieni)</t>
  </si>
  <si>
    <t>Esošo kāpņu ( platums 1.25mx garums1.30m, pakāpienu skaits 4) un  divu atbalsta sienu ( 0.30m platumā, augstumā 1.30m)  ar pamatiem ( pamatu dziļums nav zināms) demontāža</t>
  </si>
  <si>
    <t>Jaunu  pamatu ieveide:  rakšana, grunts  blietēšana, šķembu slāņa ierīkošana un  betonēšana, kopējais pamatu dziļums 0,40m.</t>
  </si>
  <si>
    <t xml:space="preserve">Vecā fasādes apmetuma nodauzīšana </t>
  </si>
  <si>
    <t>Atsegtās fasādes daļas  armējošā sieta irīkošana</t>
  </si>
  <si>
    <t>Atsegtās fasādes daļas gruntēšana</t>
  </si>
  <si>
    <t xml:space="preserve">15.korpusa dienesta ieejas kāpņu un atbalsta sienas  un fasādes daļas remonts </t>
  </si>
  <si>
    <t>Jaunu kāpņu piegāde un  uzstādīšana, tai skaitā pakāpienu betonēšana   (viens kāpņu izmērs  1.70x 3.20m, h=1.30, 7 pakāpieni) atveidojot to vēsturisko izskatu</t>
  </si>
  <si>
    <t>Atsegtās fasādes daļas apmetuma izveidošana</t>
  </si>
  <si>
    <t>Asfalta demontāža atbalsta sienas pamatu atraksānai</t>
  </si>
  <si>
    <t>Jauna asfalta seguma atjaunošana</t>
  </si>
  <si>
    <t xml:space="preserve">Atbalsta sienas  armējošā sieta ierīkošana ( platums 0.40m, augstums 1.30) </t>
  </si>
  <si>
    <t>Atbalsta sienas  apmetuma izveidošana ( platums 0.40m, augstums 1.30)</t>
  </si>
  <si>
    <t>Atbalsta sienas  gruntēšana ( platums 0.40m, augstums 1.30)</t>
  </si>
  <si>
    <t>Jaunu kāpņu piegāde un  uzstādīšana, tai skaitā pakāpienu betonēšana   (viens kāpņu izmērs  platumā 1.70, garumā 1.77, pakāpienu skaits 12 gabali) saglabājot to vēsturisko izskatu.</t>
  </si>
  <si>
    <t>Jaunas atblasta sienas   no Kiwi blokiem 190 vai ekvivalenta  0.40m platumā  ( atbalsta sienas augstums 1.30m) mūrēšana, saglabājot tās vēsturisko izskatu</t>
  </si>
  <si>
    <t>Atbalsta sienas  armējošā sieta ierīkošana 0.4m platumā un 1.30m augstumā</t>
  </si>
  <si>
    <t>Atbalsta sienas  gruntēšana 0.40m platumā un 1.30m augstumā</t>
  </si>
  <si>
    <t>Atbalsta sienas  apmetuma izveidošana 0.40m platumā un 1.30m augstumā</t>
  </si>
  <si>
    <t>15.korpusa pie terases/uzbrauktuves 2 kāpņu nomaiņa</t>
  </si>
  <si>
    <t>25.korpusa dienesta ieejas kāpņu nomaiņa</t>
  </si>
  <si>
    <t>Jaunu metāla konstrukcijas kāpņu ar margām izgatavošana un  uzstādīšana ( platums 1.5m garums1.30m, augstums 0.65m pakāpienu skaits 4)</t>
  </si>
  <si>
    <t>Fasādes atjaunošana demontēto kāpņu zonā</t>
  </si>
  <si>
    <t>Būvdarbu zonas sakopšana pēc darbu veikšanas būvgružu izvešana</t>
  </si>
  <si>
    <t>Kāpnes uz pagrabu ( izmēri:  platums 2.03m/  garums 3.20m, pakāpienu skaits 9 gab., pakāpiena izmērs  platums 0.32m, garums 1.30m, augstums , 0.15m)</t>
  </si>
  <si>
    <t xml:space="preserve">Nodrupušā betona seguma nodauzīšana no pakāpieniem </t>
  </si>
  <si>
    <t xml:space="preserve"> Kāpņu armatūras stiegrojuma apstrāde ar pretkorozījas līdzekli </t>
  </si>
  <si>
    <t>Betona seguma attīrīšana no  putekļiem  un  kāpņu virsmas sagatavošana</t>
  </si>
  <si>
    <t xml:space="preserve">Hidroizolācijas slāņa  izveidošana </t>
  </si>
  <si>
    <t xml:space="preserve">Starp pakāpienu  šuvju aizpildīšana </t>
  </si>
  <si>
    <t xml:space="preserve">Pakāpienu  izdiluma izvilkšana un sākotnējās formas izveidošana  </t>
  </si>
  <si>
    <t>Pakāpienu  sagatavošana epoksīda pārklājuma  ieklāšanai</t>
  </si>
  <si>
    <t>Pakāpienu pārklāšana ar epoksīda klājumu ar iestrādātām  krāsainajām  kvarca smiltīm ar  maliņu  uz sienas 0.10m  (Toni un kvarca smilšu frakciju pirms tam nepieciešams saskaņot ar Pasūtītāju)</t>
  </si>
  <si>
    <t xml:space="preserve">Telpas ģenerāltīrīšana pēc darbu veikšanas </t>
  </si>
  <si>
    <t>Kāpnes uz 1.  stāvu ( izmēri   platums 2.03m/  garums 3.20m, pakāpienu skaits 9 gab., pakāpiena izmērs  platums 0.32m, garums 1.30m, augstums , 0.15m)</t>
  </si>
  <si>
    <t xml:space="preserve">Betona salizturīgu, neslīdošu flīžu ieklāšana, 500x500mm un šuvošana </t>
  </si>
  <si>
    <t>Tāme  (Finanšu piedāvājuma forma)</t>
  </si>
  <si>
    <t>Jaunu kājslauķu  montāža lieveņa konstrukcijā</t>
  </si>
  <si>
    <t xml:space="preserve">Avārijas stāvoklī esošo ieejas mezglu atjaunošana un 32. korpusa  betona kāpņu seguma uz pagrabu un kāpņu uz pirmo stāvu  atjaunošana </t>
  </si>
  <si>
    <t xml:space="preserve">Sastādīja: </t>
  </si>
  <si>
    <t xml:space="preserve">                                                        /Uldis Viļums/, 16.02.2018.</t>
  </si>
  <si>
    <t>Pārbaudīja:</t>
  </si>
  <si>
    <t xml:space="preserve">                                  /Jānis Sakārnis/, 16.02.2018.</t>
  </si>
  <si>
    <t xml:space="preserve">                              (paraksts un tā atšifrējums, datums)</t>
  </si>
  <si>
    <t>(paraksts un tā atšifrējums, datums)</t>
  </si>
  <si>
    <t>Sertifikāta Nr. 20-6168</t>
  </si>
  <si>
    <t>Peļņa 6%:</t>
  </si>
  <si>
    <t xml:space="preserve">t.sk. darba aizsardzība (10%) </t>
  </si>
  <si>
    <t>Tiešās izmaksas kopā, t.sk. darba devēja sociālais nodoklis (24.09%)</t>
  </si>
  <si>
    <t>Virsizdevumi 7%:</t>
  </si>
  <si>
    <t>Kopā ar PVN 21% (Eur):</t>
  </si>
  <si>
    <t>Laukuma un kāpņu flīzēšana</t>
  </si>
  <si>
    <t>Kāpņu vertikālo daļu remonts, līdzināšana, apdare</t>
  </si>
  <si>
    <t>Kāpņu malu apdare, krāsošana</t>
  </si>
  <si>
    <t>21. korpusa kāpņu remonts, flīzēšana, malu remonts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</si>
</sst>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0"/>
      <color rgb="FF222222"/>
      <name val="Arial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2"/>
      <name val="BaltHelvetica"/>
      <charset val="186"/>
    </font>
    <font>
      <sz val="11"/>
      <color rgb="FF9C6500"/>
      <name val="Calibri"/>
      <family val="2"/>
      <charset val="186"/>
      <scheme val="minor"/>
    </font>
    <font>
      <b/>
      <sz val="18"/>
      <color theme="3"/>
      <name val="Calibri Light"/>
      <family val="2"/>
      <charset val="186"/>
      <scheme val="major"/>
    </font>
    <font>
      <sz val="11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4" fillId="2" borderId="0">
      <alignment vertical="center" wrapText="1"/>
    </xf>
    <xf numFmtId="0" fontId="6" fillId="0" borderId="36" applyNumberFormat="0" applyFill="0" applyAlignment="0" applyProtection="0"/>
    <xf numFmtId="0" fontId="7" fillId="0" borderId="37" applyNumberFormat="0" applyFill="0" applyAlignment="0" applyProtection="0"/>
    <xf numFmtId="0" fontId="8" fillId="0" borderId="3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39" applyNumberFormat="0" applyAlignment="0" applyProtection="0"/>
    <xf numFmtId="0" fontId="12" fillId="9" borderId="40" applyNumberFormat="0" applyAlignment="0" applyProtection="0"/>
    <xf numFmtId="0" fontId="13" fillId="9" borderId="39" applyNumberFormat="0" applyAlignment="0" applyProtection="0"/>
    <xf numFmtId="0" fontId="14" fillId="0" borderId="41" applyNumberFormat="0" applyFill="0" applyAlignment="0" applyProtection="0"/>
    <xf numFmtId="0" fontId="15" fillId="10" borderId="42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4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22" fillId="7" borderId="0" applyNumberFormat="0" applyBorder="0" applyAlignment="0" applyProtection="0"/>
    <xf numFmtId="0" fontId="21" fillId="0" borderId="0"/>
    <xf numFmtId="0" fontId="20" fillId="11" borderId="43" applyNumberFormat="0" applyFont="0" applyAlignment="0" applyProtection="0"/>
    <xf numFmtId="0" fontId="23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wrapText="1"/>
    </xf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4" fontId="25" fillId="0" borderId="5" xfId="0" applyNumberFormat="1" applyFont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wrapText="1"/>
    </xf>
    <xf numFmtId="49" fontId="25" fillId="4" borderId="1" xfId="0" applyNumberFormat="1" applyFont="1" applyFill="1" applyBorder="1" applyAlignment="1">
      <alignment horizontal="center" vertical="center" wrapText="1"/>
    </xf>
    <xf numFmtId="0" fontId="28" fillId="4" borderId="1" xfId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4" fontId="25" fillId="4" borderId="1" xfId="0" applyNumberFormat="1" applyFont="1" applyFill="1" applyBorder="1" applyAlignment="1">
      <alignment horizontal="center" vertical="center" wrapText="1"/>
    </xf>
    <xf numFmtId="4" fontId="25" fillId="4" borderId="2" xfId="0" applyNumberFormat="1" applyFont="1" applyFill="1" applyBorder="1" applyAlignment="1">
      <alignment horizontal="center" vertical="center" wrapText="1"/>
    </xf>
    <xf numFmtId="4" fontId="25" fillId="4" borderId="6" xfId="0" applyNumberFormat="1" applyFont="1" applyFill="1" applyBorder="1" applyAlignment="1">
      <alignment horizontal="center" vertical="center" wrapText="1"/>
    </xf>
    <xf numFmtId="4" fontId="25" fillId="4" borderId="7" xfId="0" applyNumberFormat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9" fillId="3" borderId="1" xfId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4" fontId="25" fillId="0" borderId="6" xfId="0" applyNumberFormat="1" applyFont="1" applyBorder="1" applyAlignment="1">
      <alignment horizontal="center" vertical="center" wrapText="1"/>
    </xf>
    <xf numFmtId="4" fontId="25" fillId="0" borderId="7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3" borderId="1" xfId="1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wrapText="1"/>
    </xf>
    <xf numFmtId="49" fontId="30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wrapText="1"/>
    </xf>
    <xf numFmtId="49" fontId="25" fillId="0" borderId="13" xfId="0" applyNumberFormat="1" applyFont="1" applyFill="1" applyBorder="1" applyAlignment="1">
      <alignment horizontal="center" vertical="center" wrapText="1"/>
    </xf>
    <xf numFmtId="0" fontId="25" fillId="3" borderId="13" xfId="1" applyFont="1" applyFill="1" applyBorder="1" applyAlignment="1">
      <alignment vertical="center" wrapText="1"/>
    </xf>
    <xf numFmtId="0" fontId="25" fillId="0" borderId="13" xfId="0" applyFont="1" applyFill="1" applyBorder="1" applyAlignment="1">
      <alignment horizontal="center" vertical="center" wrapText="1"/>
    </xf>
    <xf numFmtId="4" fontId="25" fillId="0" borderId="13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4" fontId="29" fillId="0" borderId="13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0" fontId="29" fillId="3" borderId="1" xfId="1" applyFont="1" applyFill="1" applyBorder="1" applyAlignment="1">
      <alignment vertical="center"/>
    </xf>
    <xf numFmtId="0" fontId="25" fillId="0" borderId="32" xfId="0" applyFont="1" applyBorder="1" applyAlignment="1">
      <alignment horizontal="center" wrapText="1"/>
    </xf>
    <xf numFmtId="49" fontId="25" fillId="0" borderId="0" xfId="0" applyNumberFormat="1" applyFont="1" applyBorder="1" applyAlignment="1">
      <alignment horizontal="center" vertical="center" wrapText="1"/>
    </xf>
    <xf numFmtId="0" fontId="25" fillId="0" borderId="18" xfId="0" applyFont="1" applyBorder="1" applyAlignment="1">
      <alignment horizontal="right" wrapText="1"/>
    </xf>
    <xf numFmtId="0" fontId="25" fillId="0" borderId="11" xfId="0" applyFont="1" applyBorder="1" applyAlignment="1">
      <alignment horizontal="right" wrapText="1"/>
    </xf>
    <xf numFmtId="4" fontId="26" fillId="0" borderId="6" xfId="0" applyNumberFormat="1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26" fillId="0" borderId="7" xfId="0" applyNumberFormat="1" applyFont="1" applyBorder="1" applyAlignment="1">
      <alignment horizontal="center" vertical="center" wrapText="1"/>
    </xf>
    <xf numFmtId="4" fontId="26" fillId="0" borderId="27" xfId="0" applyNumberFormat="1" applyFont="1" applyBorder="1" applyAlignment="1">
      <alignment horizontal="center" vertical="center" wrapText="1"/>
    </xf>
    <xf numFmtId="4" fontId="26" fillId="0" borderId="8" xfId="0" applyNumberFormat="1" applyFont="1" applyBorder="1" applyAlignment="1">
      <alignment horizontal="center" vertical="center" wrapText="1"/>
    </xf>
    <xf numFmtId="4" fontId="26" fillId="0" borderId="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4" fontId="26" fillId="0" borderId="5" xfId="0" applyNumberFormat="1" applyFont="1" applyBorder="1" applyAlignment="1">
      <alignment horizontal="center" vertical="center" wrapText="1"/>
    </xf>
    <xf numFmtId="0" fontId="33" fillId="0" borderId="0" xfId="0" applyFont="1" applyFill="1"/>
    <xf numFmtId="0" fontId="33" fillId="0" borderId="0" xfId="0" applyFont="1"/>
    <xf numFmtId="0" fontId="33" fillId="3" borderId="0" xfId="0" applyFont="1" applyFill="1"/>
    <xf numFmtId="0" fontId="31" fillId="3" borderId="0" xfId="0" applyFont="1" applyFill="1"/>
    <xf numFmtId="0" fontId="24" fillId="3" borderId="0" xfId="0" applyFont="1" applyFill="1"/>
    <xf numFmtId="0" fontId="24" fillId="3" borderId="47" xfId="0" applyFont="1" applyFill="1" applyBorder="1"/>
    <xf numFmtId="0" fontId="24" fillId="0" borderId="0" xfId="0" applyFont="1"/>
    <xf numFmtId="0" fontId="31" fillId="0" borderId="0" xfId="0" applyFont="1"/>
    <xf numFmtId="4" fontId="25" fillId="3" borderId="1" xfId="0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vertical="center" wrapText="1"/>
    </xf>
    <xf numFmtId="0" fontId="25" fillId="0" borderId="1" xfId="1" applyFont="1" applyFill="1" applyBorder="1" applyAlignment="1">
      <alignment vertical="center" wrapText="1"/>
    </xf>
    <xf numFmtId="0" fontId="29" fillId="0" borderId="1" xfId="1" applyFont="1" applyFill="1" applyBorder="1" applyAlignment="1">
      <alignment vertical="center" wrapText="1"/>
    </xf>
    <xf numFmtId="49" fontId="3" fillId="3" borderId="0" xfId="1" applyNumberFormat="1" applyFont="1" applyFill="1" applyBorder="1" applyAlignment="1">
      <alignment vertical="center" wrapText="1"/>
    </xf>
    <xf numFmtId="4" fontId="2" fillId="0" borderId="0" xfId="0" applyNumberFormat="1" applyFont="1" applyAlignment="1">
      <alignment wrapText="1"/>
    </xf>
    <xf numFmtId="4" fontId="25" fillId="0" borderId="2" xfId="0" applyNumberFormat="1" applyFont="1" applyFill="1" applyBorder="1" applyAlignment="1">
      <alignment horizontal="center" vertical="center" wrapText="1"/>
    </xf>
    <xf numFmtId="4" fontId="25" fillId="0" borderId="6" xfId="0" applyNumberFormat="1" applyFont="1" applyFill="1" applyBorder="1" applyAlignment="1">
      <alignment horizontal="center" vertical="center" wrapText="1"/>
    </xf>
    <xf numFmtId="4" fontId="25" fillId="0" borderId="7" xfId="0" applyNumberFormat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4" fontId="25" fillId="0" borderId="45" xfId="0" applyNumberFormat="1" applyFont="1" applyFill="1" applyBorder="1" applyAlignment="1">
      <alignment horizontal="center" vertical="center" wrapText="1"/>
    </xf>
    <xf numFmtId="4" fontId="25" fillId="0" borderId="21" xfId="0" applyNumberFormat="1" applyFont="1" applyFill="1" applyBorder="1" applyAlignment="1">
      <alignment horizontal="center" vertical="center" wrapText="1"/>
    </xf>
    <xf numFmtId="4" fontId="25" fillId="0" borderId="46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32" fillId="0" borderId="0" xfId="0" applyFont="1" applyAlignment="1">
      <alignment horizontal="center" wrapText="1"/>
    </xf>
    <xf numFmtId="0" fontId="26" fillId="0" borderId="17" xfId="0" applyFont="1" applyBorder="1" applyAlignment="1">
      <alignment horizontal="center" wrapText="1"/>
    </xf>
    <xf numFmtId="0" fontId="31" fillId="3" borderId="48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right"/>
    </xf>
    <xf numFmtId="0" fontId="26" fillId="0" borderId="29" xfId="0" applyFont="1" applyBorder="1" applyAlignment="1">
      <alignment horizontal="right" wrapText="1"/>
    </xf>
    <xf numFmtId="0" fontId="26" fillId="0" borderId="30" xfId="0" applyFont="1" applyBorder="1" applyAlignment="1">
      <alignment horizontal="right" wrapText="1"/>
    </xf>
    <xf numFmtId="0" fontId="26" fillId="0" borderId="31" xfId="0" applyFont="1" applyBorder="1" applyAlignment="1">
      <alignment horizontal="right" wrapText="1"/>
    </xf>
    <xf numFmtId="0" fontId="25" fillId="0" borderId="4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right" vertical="center" wrapText="1"/>
    </xf>
    <xf numFmtId="0" fontId="25" fillId="0" borderId="35" xfId="0" applyFont="1" applyBorder="1" applyAlignment="1">
      <alignment horizontal="right" vertical="center" wrapText="1"/>
    </xf>
    <xf numFmtId="0" fontId="25" fillId="0" borderId="18" xfId="0" applyFont="1" applyBorder="1" applyAlignment="1">
      <alignment horizontal="right" wrapText="1"/>
    </xf>
    <xf numFmtId="0" fontId="25" fillId="0" borderId="11" xfId="0" applyFont="1" applyBorder="1" applyAlignment="1">
      <alignment horizontal="right" wrapText="1"/>
    </xf>
    <xf numFmtId="0" fontId="26" fillId="0" borderId="18" xfId="0" applyFont="1" applyBorder="1" applyAlignment="1">
      <alignment horizontal="right" wrapText="1"/>
    </xf>
    <xf numFmtId="0" fontId="26" fillId="0" borderId="11" xfId="0" applyFont="1" applyBorder="1" applyAlignment="1">
      <alignment horizontal="right" wrapText="1"/>
    </xf>
    <xf numFmtId="0" fontId="25" fillId="0" borderId="12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right" wrapText="1"/>
    </xf>
  </cellXfs>
  <cellStyles count="56">
    <cellStyle name="20% - Accent1" xfId="17" builtinId="30" customBuiltin="1"/>
    <cellStyle name="20% - Accent1 2" xfId="34"/>
    <cellStyle name="20% - Accent2" xfId="20" builtinId="34" customBuiltin="1"/>
    <cellStyle name="20% - Accent2 2" xfId="35"/>
    <cellStyle name="20% - Accent3" xfId="23" builtinId="38" customBuiltin="1"/>
    <cellStyle name="20% - Accent3 2" xfId="36"/>
    <cellStyle name="20% - Accent4" xfId="26" builtinId="42" customBuiltin="1"/>
    <cellStyle name="20% - Accent4 2" xfId="37"/>
    <cellStyle name="20% - Accent5" xfId="29" builtinId="46" customBuiltin="1"/>
    <cellStyle name="20% - Accent5 2" xfId="38"/>
    <cellStyle name="20% - Accent6" xfId="32" builtinId="50" customBuiltin="1"/>
    <cellStyle name="20% - Accent6 2" xfId="39"/>
    <cellStyle name="40% - Accent1" xfId="18" builtinId="31" customBuiltin="1"/>
    <cellStyle name="40% - Accent1 2" xfId="40"/>
    <cellStyle name="40% - Accent2" xfId="21" builtinId="35" customBuiltin="1"/>
    <cellStyle name="40% - Accent2 2" xfId="41"/>
    <cellStyle name="40% - Accent3" xfId="24" builtinId="39" customBuiltin="1"/>
    <cellStyle name="40% - Accent3 2" xfId="42"/>
    <cellStyle name="40% - Accent4" xfId="27" builtinId="43" customBuiltin="1"/>
    <cellStyle name="40% - Accent4 2" xfId="43"/>
    <cellStyle name="40% - Accent5" xfId="30" builtinId="47" customBuiltin="1"/>
    <cellStyle name="40% - Accent5 2" xfId="44"/>
    <cellStyle name="40% - Accent6" xfId="33" builtinId="51" customBuiltin="1"/>
    <cellStyle name="40% - Accent6 2" xfId="45"/>
    <cellStyle name="60% - Accent1 2" xfId="46"/>
    <cellStyle name="60% - Accent2 2" xfId="47"/>
    <cellStyle name="60% - Accent3 2" xfId="48"/>
    <cellStyle name="60% - Accent4 2" xfId="49"/>
    <cellStyle name="60% - Accent5 2" xfId="50"/>
    <cellStyle name="60% - Accent6 2" xfId="51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52"/>
    <cellStyle name="Normal" xfId="0" builtinId="0"/>
    <cellStyle name="Normal 2" xfId="1"/>
    <cellStyle name="Normal 4" xfId="53"/>
    <cellStyle name="Note 2" xfId="54"/>
    <cellStyle name="Output" xfId="9" builtinId="21" customBuiltin="1"/>
    <cellStyle name="Title 2" xfId="55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showGridLines="0" tabSelected="1" topLeftCell="A85" zoomScaleNormal="100" workbookViewId="0">
      <selection activeCell="C119" sqref="C119"/>
    </sheetView>
  </sheetViews>
  <sheetFormatPr defaultRowHeight="11.25"/>
  <cols>
    <col min="1" max="1" width="5.7109375" style="2" customWidth="1"/>
    <col min="2" max="2" width="5.85546875" style="1" bestFit="1" customWidth="1"/>
    <col min="3" max="3" width="49.85546875" style="2" customWidth="1"/>
    <col min="4" max="5" width="9.42578125" style="2" customWidth="1"/>
    <col min="6" max="10" width="8.42578125" style="2" customWidth="1"/>
    <col min="11" max="11" width="9.42578125" style="2" customWidth="1"/>
    <col min="12" max="15" width="8.42578125" style="2" customWidth="1"/>
    <col min="16" max="16" width="9.5703125" style="2" customWidth="1"/>
    <col min="17" max="17" width="8.42578125" style="2" customWidth="1"/>
    <col min="18" max="18" width="9.140625" style="2"/>
    <col min="19" max="19" width="10.85546875" style="2" bestFit="1" customWidth="1"/>
    <col min="20" max="20" width="10" style="2" bestFit="1" customWidth="1"/>
    <col min="21" max="16384" width="9.140625" style="2"/>
  </cols>
  <sheetData>
    <row r="1" spans="1:24" s="8" customFormat="1" ht="15.75">
      <c r="A1" s="98" t="s">
        <v>14</v>
      </c>
      <c r="B1" s="98"/>
      <c r="C1" s="98" t="s">
        <v>18</v>
      </c>
      <c r="D1" s="98"/>
      <c r="E1" s="98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2"/>
      <c r="S1" s="72"/>
      <c r="T1" s="72"/>
      <c r="U1" s="72"/>
      <c r="V1" s="72"/>
      <c r="W1" s="72"/>
      <c r="X1" s="72"/>
    </row>
    <row r="2" spans="1:24" s="8" customFormat="1" ht="15.75">
      <c r="A2" s="98" t="s">
        <v>15</v>
      </c>
      <c r="B2" s="98"/>
      <c r="C2" s="98" t="s">
        <v>19</v>
      </c>
      <c r="D2" s="98"/>
      <c r="E2" s="98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2"/>
      <c r="S2" s="72"/>
      <c r="T2" s="72"/>
      <c r="U2" s="72"/>
      <c r="V2" s="72"/>
      <c r="W2" s="72"/>
      <c r="X2" s="72"/>
    </row>
    <row r="3" spans="1:24" s="8" customFormat="1" ht="15.75">
      <c r="A3" s="98" t="s">
        <v>16</v>
      </c>
      <c r="B3" s="98"/>
      <c r="C3" s="98">
        <v>40003457109</v>
      </c>
      <c r="D3" s="98"/>
      <c r="E3" s="98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3"/>
      <c r="S3" s="73"/>
      <c r="T3" s="73"/>
      <c r="U3" s="73"/>
      <c r="V3" s="73"/>
      <c r="W3" s="73"/>
      <c r="X3" s="73"/>
    </row>
    <row r="4" spans="1:24" s="8" customFormat="1" ht="15.75">
      <c r="A4" s="98" t="s">
        <v>17</v>
      </c>
      <c r="B4" s="98"/>
      <c r="C4" s="98" t="s">
        <v>20</v>
      </c>
      <c r="D4" s="98"/>
      <c r="E4" s="98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3"/>
      <c r="S4" s="73"/>
      <c r="T4" s="73"/>
      <c r="U4" s="73"/>
      <c r="V4" s="73"/>
      <c r="W4" s="73"/>
      <c r="X4" s="73"/>
    </row>
    <row r="5" spans="1:24" s="8" customFormat="1" ht="15.75">
      <c r="A5" s="99" t="s">
        <v>82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70"/>
      <c r="R5" s="73"/>
      <c r="S5" s="73"/>
      <c r="T5" s="73"/>
      <c r="U5" s="73"/>
      <c r="V5" s="73"/>
      <c r="W5" s="73"/>
      <c r="X5" s="73"/>
    </row>
    <row r="6" spans="1:24" s="8" customFormat="1" ht="15.75">
      <c r="A6" s="99" t="s">
        <v>84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70"/>
      <c r="R6" s="73"/>
      <c r="S6" s="73"/>
      <c r="T6" s="73"/>
      <c r="U6" s="73"/>
      <c r="V6" s="73"/>
      <c r="W6" s="73"/>
      <c r="X6" s="73"/>
    </row>
    <row r="7" spans="1:24" ht="6" customHeight="1" thickBot="1">
      <c r="A7" s="100"/>
      <c r="B7" s="10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73"/>
      <c r="S7" s="73"/>
      <c r="T7" s="73"/>
      <c r="U7" s="73"/>
      <c r="V7" s="73"/>
      <c r="W7" s="73"/>
      <c r="X7" s="73"/>
    </row>
    <row r="8" spans="1:24" ht="15" customHeight="1">
      <c r="A8" s="108" t="s">
        <v>0</v>
      </c>
      <c r="B8" s="117" t="s">
        <v>21</v>
      </c>
      <c r="C8" s="119" t="s">
        <v>1</v>
      </c>
      <c r="D8" s="106" t="s">
        <v>2</v>
      </c>
      <c r="E8" s="106" t="s">
        <v>3</v>
      </c>
      <c r="F8" s="106" t="s">
        <v>11</v>
      </c>
      <c r="G8" s="106"/>
      <c r="H8" s="106"/>
      <c r="I8" s="106"/>
      <c r="J8" s="106"/>
      <c r="K8" s="107"/>
      <c r="L8" s="108" t="s">
        <v>12</v>
      </c>
      <c r="M8" s="106"/>
      <c r="N8" s="106"/>
      <c r="O8" s="106"/>
      <c r="P8" s="109"/>
      <c r="Q8" s="9"/>
      <c r="R8" s="73"/>
      <c r="S8" s="73"/>
      <c r="T8" s="73"/>
      <c r="U8" s="73"/>
      <c r="V8" s="73"/>
      <c r="W8" s="73"/>
      <c r="X8" s="73"/>
    </row>
    <row r="9" spans="1:24" ht="48.75" thickBot="1">
      <c r="A9" s="116"/>
      <c r="B9" s="118"/>
      <c r="C9" s="120"/>
      <c r="D9" s="121"/>
      <c r="E9" s="121"/>
      <c r="F9" s="10" t="s">
        <v>4</v>
      </c>
      <c r="G9" s="10" t="s">
        <v>5</v>
      </c>
      <c r="H9" s="10" t="s">
        <v>6</v>
      </c>
      <c r="I9" s="10" t="s">
        <v>23</v>
      </c>
      <c r="J9" s="10" t="s">
        <v>7</v>
      </c>
      <c r="K9" s="11" t="s">
        <v>8</v>
      </c>
      <c r="L9" s="12" t="s">
        <v>9</v>
      </c>
      <c r="M9" s="10" t="s">
        <v>6</v>
      </c>
      <c r="N9" s="10" t="s">
        <v>23</v>
      </c>
      <c r="O9" s="10" t="s">
        <v>7</v>
      </c>
      <c r="P9" s="13" t="s">
        <v>10</v>
      </c>
      <c r="Q9" s="9"/>
      <c r="R9" s="73"/>
      <c r="S9" s="73"/>
      <c r="T9" s="73"/>
      <c r="U9" s="73"/>
      <c r="V9" s="73"/>
      <c r="W9" s="73"/>
      <c r="X9" s="73"/>
    </row>
    <row r="10" spans="1:24" ht="12.75" thickBot="1">
      <c r="A10" s="14">
        <v>1</v>
      </c>
      <c r="B10" s="15">
        <v>2</v>
      </c>
      <c r="C10" s="16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6">
        <v>10</v>
      </c>
      <c r="K10" s="17">
        <v>11</v>
      </c>
      <c r="L10" s="14">
        <v>12</v>
      </c>
      <c r="M10" s="15">
        <v>13</v>
      </c>
      <c r="N10" s="15">
        <v>14</v>
      </c>
      <c r="O10" s="15">
        <v>15</v>
      </c>
      <c r="P10" s="18">
        <v>16</v>
      </c>
      <c r="Q10" s="9"/>
    </row>
    <row r="11" spans="1:24" ht="12">
      <c r="A11" s="19"/>
      <c r="B11" s="20"/>
      <c r="C11" s="21"/>
      <c r="D11" s="22"/>
      <c r="E11" s="23"/>
      <c r="F11" s="23"/>
      <c r="G11" s="23"/>
      <c r="H11" s="23"/>
      <c r="I11" s="23"/>
      <c r="J11" s="23"/>
      <c r="K11" s="24"/>
      <c r="L11" s="25"/>
      <c r="M11" s="23"/>
      <c r="N11" s="23"/>
      <c r="O11" s="23"/>
      <c r="P11" s="26"/>
      <c r="Q11" s="9"/>
    </row>
    <row r="12" spans="1:24" ht="12">
      <c r="A12" s="27"/>
      <c r="B12" s="28"/>
      <c r="C12" s="29" t="s">
        <v>37</v>
      </c>
      <c r="D12" s="30"/>
      <c r="E12" s="31"/>
      <c r="F12" s="31"/>
      <c r="G12" s="31"/>
      <c r="H12" s="31"/>
      <c r="I12" s="31"/>
      <c r="J12" s="31"/>
      <c r="K12" s="32"/>
      <c r="L12" s="33"/>
      <c r="M12" s="31"/>
      <c r="N12" s="31"/>
      <c r="O12" s="31"/>
      <c r="P12" s="34"/>
      <c r="Q12" s="9"/>
    </row>
    <row r="13" spans="1:24" ht="12">
      <c r="A13" s="35">
        <v>1</v>
      </c>
      <c r="B13" s="36"/>
      <c r="C13" s="37" t="s">
        <v>24</v>
      </c>
      <c r="D13" s="38" t="s">
        <v>22</v>
      </c>
      <c r="E13" s="39">
        <v>1</v>
      </c>
      <c r="F13" s="40">
        <f t="shared" ref="F13:F15" si="0">ROUND(H13/G13,2)</f>
        <v>10</v>
      </c>
      <c r="G13" s="40">
        <v>5</v>
      </c>
      <c r="H13" s="80">
        <v>50</v>
      </c>
      <c r="I13" s="80">
        <v>0</v>
      </c>
      <c r="J13" s="80">
        <v>10</v>
      </c>
      <c r="K13" s="41">
        <f t="shared" ref="K13:K15" si="1">ROUND(SUM(H13:J13),2)</f>
        <v>60</v>
      </c>
      <c r="L13" s="42">
        <f t="shared" ref="L13:L15" si="2">ROUND(F13*E13,2)</f>
        <v>10</v>
      </c>
      <c r="M13" s="40">
        <f t="shared" ref="M13:M15" si="3">ROUND(E13*H13,2)</f>
        <v>50</v>
      </c>
      <c r="N13" s="40">
        <f t="shared" ref="N13:N15" si="4">ROUND(E13*I13,2)</f>
        <v>0</v>
      </c>
      <c r="O13" s="40">
        <f t="shared" ref="O13:O15" si="5">ROUND(E13*J13,2)</f>
        <v>10</v>
      </c>
      <c r="P13" s="43">
        <f t="shared" ref="P13:P15" si="6">ROUND(SUM(M13:O13),2)</f>
        <v>60</v>
      </c>
      <c r="Q13" s="9"/>
    </row>
    <row r="14" spans="1:24" ht="12">
      <c r="A14" s="35">
        <f>A13+1</f>
        <v>2</v>
      </c>
      <c r="B14" s="36"/>
      <c r="C14" s="37" t="s">
        <v>27</v>
      </c>
      <c r="D14" s="38" t="s">
        <v>22</v>
      </c>
      <c r="E14" s="39">
        <v>1</v>
      </c>
      <c r="F14" s="40">
        <f t="shared" si="0"/>
        <v>0</v>
      </c>
      <c r="G14" s="40">
        <v>5</v>
      </c>
      <c r="H14" s="80">
        <v>0</v>
      </c>
      <c r="I14" s="80">
        <v>0</v>
      </c>
      <c r="J14" s="80">
        <v>156</v>
      </c>
      <c r="K14" s="41">
        <f t="shared" si="1"/>
        <v>156</v>
      </c>
      <c r="L14" s="42">
        <f t="shared" si="2"/>
        <v>0</v>
      </c>
      <c r="M14" s="40">
        <f t="shared" si="3"/>
        <v>0</v>
      </c>
      <c r="N14" s="40">
        <f t="shared" si="4"/>
        <v>0</v>
      </c>
      <c r="O14" s="40">
        <f t="shared" si="5"/>
        <v>156</v>
      </c>
      <c r="P14" s="43">
        <f t="shared" si="6"/>
        <v>156</v>
      </c>
      <c r="Q14" s="9"/>
    </row>
    <row r="15" spans="1:24" ht="12">
      <c r="A15" s="35">
        <f t="shared" ref="A15:A41" si="7">A14+1</f>
        <v>3</v>
      </c>
      <c r="B15" s="36"/>
      <c r="C15" s="37" t="s">
        <v>26</v>
      </c>
      <c r="D15" s="38" t="s">
        <v>29</v>
      </c>
      <c r="E15" s="39">
        <f>E16/2</f>
        <v>3.2</v>
      </c>
      <c r="F15" s="40">
        <f t="shared" si="0"/>
        <v>1.1000000000000001</v>
      </c>
      <c r="G15" s="40">
        <v>5</v>
      </c>
      <c r="H15" s="80">
        <v>5.5</v>
      </c>
      <c r="I15" s="80">
        <v>0</v>
      </c>
      <c r="J15" s="80">
        <v>0.5</v>
      </c>
      <c r="K15" s="41">
        <f t="shared" si="1"/>
        <v>6</v>
      </c>
      <c r="L15" s="42">
        <f t="shared" si="2"/>
        <v>3.52</v>
      </c>
      <c r="M15" s="40">
        <f t="shared" si="3"/>
        <v>17.600000000000001</v>
      </c>
      <c r="N15" s="40">
        <f t="shared" si="4"/>
        <v>0</v>
      </c>
      <c r="O15" s="40">
        <f t="shared" si="5"/>
        <v>1.6</v>
      </c>
      <c r="P15" s="43">
        <f t="shared" si="6"/>
        <v>19.2</v>
      </c>
      <c r="Q15" s="9"/>
    </row>
    <row r="16" spans="1:24" ht="28.5" customHeight="1">
      <c r="A16" s="35">
        <f t="shared" si="7"/>
        <v>4</v>
      </c>
      <c r="B16" s="36"/>
      <c r="C16" s="37" t="s">
        <v>36</v>
      </c>
      <c r="D16" s="38" t="s">
        <v>29</v>
      </c>
      <c r="E16" s="39">
        <f>3.2*2</f>
        <v>6.4</v>
      </c>
      <c r="F16" s="40">
        <f t="shared" ref="F16:F75" si="8">ROUND(H16/G16,2)</f>
        <v>2</v>
      </c>
      <c r="G16" s="40">
        <v>5</v>
      </c>
      <c r="H16" s="80">
        <v>10</v>
      </c>
      <c r="I16" s="80">
        <v>0</v>
      </c>
      <c r="J16" s="80">
        <v>1.6</v>
      </c>
      <c r="K16" s="41">
        <f t="shared" ref="K16:K75" si="9">ROUND(SUM(H16:J16),2)</f>
        <v>11.6</v>
      </c>
      <c r="L16" s="42">
        <f t="shared" ref="L16:L75" si="10">ROUND(F16*E16,2)</f>
        <v>12.8</v>
      </c>
      <c r="M16" s="40">
        <f t="shared" ref="M16:M76" si="11">ROUND(E16*H16,2)</f>
        <v>64</v>
      </c>
      <c r="N16" s="40">
        <f t="shared" ref="N16:N75" si="12">ROUND(E16*I16,2)</f>
        <v>0</v>
      </c>
      <c r="O16" s="40">
        <f t="shared" ref="O16:O75" si="13">ROUND(E16*J16,2)</f>
        <v>10.24</v>
      </c>
      <c r="P16" s="43">
        <f t="shared" ref="P16:P75" si="14">ROUND(SUM(M16:O16),2)</f>
        <v>74.239999999999995</v>
      </c>
      <c r="Q16" s="9"/>
    </row>
    <row r="17" spans="1:20" ht="25.5" customHeight="1">
      <c r="A17" s="35">
        <f t="shared" si="7"/>
        <v>5</v>
      </c>
      <c r="B17" s="36"/>
      <c r="C17" s="37" t="s">
        <v>32</v>
      </c>
      <c r="D17" s="38" t="s">
        <v>25</v>
      </c>
      <c r="E17" s="39">
        <v>2</v>
      </c>
      <c r="F17" s="40">
        <f t="shared" si="8"/>
        <v>7</v>
      </c>
      <c r="G17" s="40">
        <v>5</v>
      </c>
      <c r="H17" s="80">
        <v>35</v>
      </c>
      <c r="I17" s="80">
        <v>0</v>
      </c>
      <c r="J17" s="80">
        <v>3.5</v>
      </c>
      <c r="K17" s="41">
        <f t="shared" si="9"/>
        <v>38.5</v>
      </c>
      <c r="L17" s="42">
        <f t="shared" si="10"/>
        <v>14</v>
      </c>
      <c r="M17" s="40">
        <f t="shared" si="11"/>
        <v>70</v>
      </c>
      <c r="N17" s="40">
        <f t="shared" si="12"/>
        <v>0</v>
      </c>
      <c r="O17" s="40">
        <f t="shared" si="13"/>
        <v>7</v>
      </c>
      <c r="P17" s="43">
        <f t="shared" si="14"/>
        <v>77</v>
      </c>
      <c r="Q17" s="9"/>
    </row>
    <row r="18" spans="1:20" ht="27" customHeight="1">
      <c r="A18" s="35">
        <f t="shared" si="7"/>
        <v>6</v>
      </c>
      <c r="B18" s="36"/>
      <c r="C18" s="37" t="s">
        <v>33</v>
      </c>
      <c r="D18" s="38" t="s">
        <v>29</v>
      </c>
      <c r="E18" s="39">
        <v>6.4</v>
      </c>
      <c r="F18" s="40">
        <f t="shared" si="8"/>
        <v>0.88</v>
      </c>
      <c r="G18" s="40">
        <v>5</v>
      </c>
      <c r="H18" s="80">
        <v>4.4000000000000004</v>
      </c>
      <c r="I18" s="80">
        <v>2.56</v>
      </c>
      <c r="J18" s="80">
        <v>0.4</v>
      </c>
      <c r="K18" s="41">
        <f t="shared" si="9"/>
        <v>7.36</v>
      </c>
      <c r="L18" s="42">
        <f t="shared" si="10"/>
        <v>5.63</v>
      </c>
      <c r="M18" s="40">
        <f t="shared" si="11"/>
        <v>28.16</v>
      </c>
      <c r="N18" s="40">
        <f t="shared" si="12"/>
        <v>16.38</v>
      </c>
      <c r="O18" s="40">
        <f t="shared" si="13"/>
        <v>2.56</v>
      </c>
      <c r="P18" s="43">
        <f t="shared" si="14"/>
        <v>47.1</v>
      </c>
      <c r="Q18" s="9"/>
    </row>
    <row r="19" spans="1:20" ht="24">
      <c r="A19" s="35">
        <f t="shared" si="7"/>
        <v>7</v>
      </c>
      <c r="B19" s="36"/>
      <c r="C19" s="37" t="s">
        <v>30</v>
      </c>
      <c r="D19" s="38" t="s">
        <v>29</v>
      </c>
      <c r="E19" s="39">
        <v>6.4</v>
      </c>
      <c r="F19" s="40">
        <f t="shared" si="8"/>
        <v>0.7</v>
      </c>
      <c r="G19" s="40">
        <v>5</v>
      </c>
      <c r="H19" s="80">
        <v>3.5</v>
      </c>
      <c r="I19" s="80">
        <v>3.14</v>
      </c>
      <c r="J19" s="80">
        <v>0.35</v>
      </c>
      <c r="K19" s="41">
        <f t="shared" si="9"/>
        <v>6.99</v>
      </c>
      <c r="L19" s="42">
        <f t="shared" si="10"/>
        <v>4.4800000000000004</v>
      </c>
      <c r="M19" s="40">
        <f t="shared" si="11"/>
        <v>22.4</v>
      </c>
      <c r="N19" s="40">
        <f t="shared" si="12"/>
        <v>20.100000000000001</v>
      </c>
      <c r="O19" s="40">
        <f t="shared" si="13"/>
        <v>2.2400000000000002</v>
      </c>
      <c r="P19" s="43">
        <f t="shared" si="14"/>
        <v>44.74</v>
      </c>
      <c r="Q19" s="9"/>
    </row>
    <row r="20" spans="1:20" ht="39" customHeight="1">
      <c r="A20" s="35">
        <f t="shared" si="7"/>
        <v>8</v>
      </c>
      <c r="B20" s="36"/>
      <c r="C20" s="37" t="s">
        <v>34</v>
      </c>
      <c r="D20" s="38" t="s">
        <v>29</v>
      </c>
      <c r="E20" s="39">
        <v>6.4</v>
      </c>
      <c r="F20" s="40">
        <f t="shared" si="8"/>
        <v>3.2</v>
      </c>
      <c r="G20" s="40">
        <v>5</v>
      </c>
      <c r="H20" s="80">
        <v>16</v>
      </c>
      <c r="I20" s="80">
        <v>10.56</v>
      </c>
      <c r="J20" s="80">
        <v>2</v>
      </c>
      <c r="K20" s="41">
        <f t="shared" si="9"/>
        <v>28.56</v>
      </c>
      <c r="L20" s="42">
        <f t="shared" si="10"/>
        <v>20.48</v>
      </c>
      <c r="M20" s="40">
        <f t="shared" si="11"/>
        <v>102.4</v>
      </c>
      <c r="N20" s="40">
        <f t="shared" si="12"/>
        <v>67.58</v>
      </c>
      <c r="O20" s="40">
        <f t="shared" si="13"/>
        <v>12.8</v>
      </c>
      <c r="P20" s="43">
        <f t="shared" si="14"/>
        <v>182.78</v>
      </c>
      <c r="Q20" s="9"/>
    </row>
    <row r="21" spans="1:20" ht="15" customHeight="1">
      <c r="A21" s="35">
        <f t="shared" si="7"/>
        <v>9</v>
      </c>
      <c r="B21" s="36"/>
      <c r="C21" s="37" t="s">
        <v>83</v>
      </c>
      <c r="D21" s="38" t="s">
        <v>31</v>
      </c>
      <c r="E21" s="39">
        <v>2</v>
      </c>
      <c r="F21" s="40">
        <f t="shared" si="8"/>
        <v>9</v>
      </c>
      <c r="G21" s="40">
        <v>5</v>
      </c>
      <c r="H21" s="80">
        <v>45</v>
      </c>
      <c r="I21" s="80">
        <v>160</v>
      </c>
      <c r="J21" s="80">
        <v>5</v>
      </c>
      <c r="K21" s="41">
        <f t="shared" si="9"/>
        <v>210</v>
      </c>
      <c r="L21" s="42">
        <f t="shared" si="10"/>
        <v>18</v>
      </c>
      <c r="M21" s="40">
        <f t="shared" si="11"/>
        <v>90</v>
      </c>
      <c r="N21" s="40">
        <f t="shared" si="12"/>
        <v>320</v>
      </c>
      <c r="O21" s="40">
        <f t="shared" si="13"/>
        <v>10</v>
      </c>
      <c r="P21" s="43">
        <f t="shared" si="14"/>
        <v>420</v>
      </c>
      <c r="Q21" s="9"/>
    </row>
    <row r="22" spans="1:20" ht="15" customHeight="1">
      <c r="A22" s="35">
        <f t="shared" si="7"/>
        <v>10</v>
      </c>
      <c r="B22" s="36"/>
      <c r="C22" s="37" t="s">
        <v>35</v>
      </c>
      <c r="D22" s="38" t="s">
        <v>29</v>
      </c>
      <c r="E22" s="39">
        <v>6.4</v>
      </c>
      <c r="F22" s="40">
        <f t="shared" si="8"/>
        <v>0.66</v>
      </c>
      <c r="G22" s="40">
        <v>5</v>
      </c>
      <c r="H22" s="80">
        <v>3.3</v>
      </c>
      <c r="I22" s="80">
        <v>2.99</v>
      </c>
      <c r="J22" s="80">
        <v>0.33</v>
      </c>
      <c r="K22" s="41">
        <f t="shared" si="9"/>
        <v>6.62</v>
      </c>
      <c r="L22" s="42">
        <f t="shared" si="10"/>
        <v>4.22</v>
      </c>
      <c r="M22" s="40">
        <f t="shared" si="11"/>
        <v>21.12</v>
      </c>
      <c r="N22" s="40">
        <f t="shared" si="12"/>
        <v>19.14</v>
      </c>
      <c r="O22" s="40">
        <f t="shared" si="13"/>
        <v>2.11</v>
      </c>
      <c r="P22" s="43">
        <f t="shared" si="14"/>
        <v>42.37</v>
      </c>
      <c r="Q22" s="9"/>
    </row>
    <row r="23" spans="1:20" ht="17.25" customHeight="1">
      <c r="A23" s="35">
        <f t="shared" si="7"/>
        <v>11</v>
      </c>
      <c r="B23" s="36"/>
      <c r="C23" s="37" t="s">
        <v>81</v>
      </c>
      <c r="D23" s="38" t="s">
        <v>29</v>
      </c>
      <c r="E23" s="39">
        <v>6.4</v>
      </c>
      <c r="F23" s="40">
        <f t="shared" si="8"/>
        <v>3.4</v>
      </c>
      <c r="G23" s="40">
        <v>5</v>
      </c>
      <c r="H23" s="80">
        <v>17</v>
      </c>
      <c r="I23" s="80">
        <v>15.68</v>
      </c>
      <c r="J23" s="80">
        <v>1.7</v>
      </c>
      <c r="K23" s="41">
        <f t="shared" si="9"/>
        <v>34.380000000000003</v>
      </c>
      <c r="L23" s="42">
        <f t="shared" si="10"/>
        <v>21.76</v>
      </c>
      <c r="M23" s="40">
        <f t="shared" si="11"/>
        <v>108.8</v>
      </c>
      <c r="N23" s="40">
        <f t="shared" si="12"/>
        <v>100.35</v>
      </c>
      <c r="O23" s="40">
        <f t="shared" si="13"/>
        <v>10.88</v>
      </c>
      <c r="P23" s="43">
        <f t="shared" si="14"/>
        <v>220.03</v>
      </c>
      <c r="Q23" s="9"/>
    </row>
    <row r="24" spans="1:20" ht="24">
      <c r="A24" s="35">
        <f t="shared" si="7"/>
        <v>12</v>
      </c>
      <c r="B24" s="44"/>
      <c r="C24" s="45" t="s">
        <v>28</v>
      </c>
      <c r="D24" s="38" t="s">
        <v>22</v>
      </c>
      <c r="E24" s="39">
        <v>1</v>
      </c>
      <c r="F24" s="40">
        <f t="shared" si="8"/>
        <v>15</v>
      </c>
      <c r="G24" s="40">
        <v>5</v>
      </c>
      <c r="H24" s="80">
        <v>75</v>
      </c>
      <c r="I24" s="80">
        <v>15</v>
      </c>
      <c r="J24" s="80">
        <v>25</v>
      </c>
      <c r="K24" s="41">
        <f t="shared" si="9"/>
        <v>115</v>
      </c>
      <c r="L24" s="42">
        <f t="shared" si="10"/>
        <v>15</v>
      </c>
      <c r="M24" s="40">
        <f t="shared" si="11"/>
        <v>75</v>
      </c>
      <c r="N24" s="40">
        <f t="shared" si="12"/>
        <v>15</v>
      </c>
      <c r="O24" s="40">
        <f t="shared" si="13"/>
        <v>25</v>
      </c>
      <c r="P24" s="43">
        <f t="shared" si="14"/>
        <v>115</v>
      </c>
      <c r="Q24" s="9"/>
    </row>
    <row r="25" spans="1:20" ht="12">
      <c r="A25" s="35">
        <f t="shared" si="7"/>
        <v>13</v>
      </c>
      <c r="B25" s="44"/>
      <c r="C25" s="45"/>
      <c r="D25" s="46"/>
      <c r="E25" s="40"/>
      <c r="F25" s="40"/>
      <c r="G25" s="40"/>
      <c r="H25" s="80"/>
      <c r="I25" s="80"/>
      <c r="J25" s="80"/>
      <c r="K25" s="41"/>
      <c r="L25" s="42"/>
      <c r="M25" s="40"/>
      <c r="N25" s="40"/>
      <c r="O25" s="40"/>
      <c r="P25" s="43"/>
      <c r="Q25" s="47"/>
      <c r="R25" s="3"/>
      <c r="S25" s="5"/>
      <c r="T25" s="5"/>
    </row>
    <row r="26" spans="1:20" ht="12">
      <c r="A26" s="35"/>
      <c r="B26" s="48"/>
      <c r="C26" s="29" t="s">
        <v>65</v>
      </c>
      <c r="D26" s="49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47"/>
      <c r="R26" s="3"/>
      <c r="S26" s="5"/>
      <c r="T26" s="5"/>
    </row>
    <row r="27" spans="1:20" ht="12">
      <c r="A27" s="35">
        <v>14</v>
      </c>
      <c r="B27" s="36"/>
      <c r="C27" s="37" t="s">
        <v>24</v>
      </c>
      <c r="D27" s="38" t="s">
        <v>22</v>
      </c>
      <c r="E27" s="39">
        <v>2</v>
      </c>
      <c r="F27" s="40">
        <f>ROUND(H27/G27,2)</f>
        <v>11</v>
      </c>
      <c r="G27" s="40">
        <v>5</v>
      </c>
      <c r="H27" s="80">
        <v>55</v>
      </c>
      <c r="I27" s="80">
        <v>0</v>
      </c>
      <c r="J27" s="80">
        <v>22.1</v>
      </c>
      <c r="K27" s="41">
        <f t="shared" si="9"/>
        <v>77.099999999999994</v>
      </c>
      <c r="L27" s="42">
        <f t="shared" si="10"/>
        <v>22</v>
      </c>
      <c r="M27" s="40">
        <f t="shared" si="11"/>
        <v>110</v>
      </c>
      <c r="N27" s="40">
        <f t="shared" si="12"/>
        <v>0</v>
      </c>
      <c r="O27" s="40">
        <f t="shared" si="13"/>
        <v>44.2</v>
      </c>
      <c r="P27" s="43">
        <f t="shared" si="14"/>
        <v>154.19999999999999</v>
      </c>
      <c r="Q27" s="47"/>
      <c r="R27" s="3"/>
      <c r="S27" s="3"/>
      <c r="T27" s="3"/>
    </row>
    <row r="28" spans="1:20" ht="12">
      <c r="A28" s="35">
        <f t="shared" si="7"/>
        <v>15</v>
      </c>
      <c r="B28" s="36"/>
      <c r="C28" s="37" t="s">
        <v>27</v>
      </c>
      <c r="D28" s="38" t="s">
        <v>22</v>
      </c>
      <c r="E28" s="39">
        <v>2</v>
      </c>
      <c r="F28" s="40">
        <f t="shared" si="8"/>
        <v>0</v>
      </c>
      <c r="G28" s="40">
        <v>5</v>
      </c>
      <c r="H28" s="80">
        <v>0</v>
      </c>
      <c r="I28" s="80">
        <v>0</v>
      </c>
      <c r="J28" s="80">
        <v>156</v>
      </c>
      <c r="K28" s="41">
        <f t="shared" si="9"/>
        <v>156</v>
      </c>
      <c r="L28" s="42">
        <f t="shared" si="10"/>
        <v>0</v>
      </c>
      <c r="M28" s="40">
        <f t="shared" si="11"/>
        <v>0</v>
      </c>
      <c r="N28" s="40">
        <f t="shared" si="12"/>
        <v>0</v>
      </c>
      <c r="O28" s="40">
        <f t="shared" si="13"/>
        <v>312</v>
      </c>
      <c r="P28" s="43">
        <f t="shared" si="14"/>
        <v>312</v>
      </c>
      <c r="Q28" s="47"/>
      <c r="R28" s="3"/>
      <c r="S28" s="3"/>
      <c r="T28" s="3"/>
    </row>
    <row r="29" spans="1:20" ht="41.25" customHeight="1">
      <c r="A29" s="35">
        <f t="shared" si="7"/>
        <v>16</v>
      </c>
      <c r="B29" s="36"/>
      <c r="C29" s="37" t="s">
        <v>43</v>
      </c>
      <c r="D29" s="38" t="s">
        <v>22</v>
      </c>
      <c r="E29" s="39">
        <v>2</v>
      </c>
      <c r="F29" s="40">
        <f t="shared" si="8"/>
        <v>180</v>
      </c>
      <c r="G29" s="40">
        <v>5</v>
      </c>
      <c r="H29" s="80">
        <v>900</v>
      </c>
      <c r="I29" s="80">
        <v>980</v>
      </c>
      <c r="J29" s="80">
        <v>168.3</v>
      </c>
      <c r="K29" s="41">
        <f t="shared" si="9"/>
        <v>2048.3000000000002</v>
      </c>
      <c r="L29" s="42">
        <f t="shared" si="10"/>
        <v>360</v>
      </c>
      <c r="M29" s="40">
        <f t="shared" si="11"/>
        <v>1800</v>
      </c>
      <c r="N29" s="40">
        <f t="shared" si="12"/>
        <v>1960</v>
      </c>
      <c r="O29" s="40">
        <f t="shared" si="13"/>
        <v>336.6</v>
      </c>
      <c r="P29" s="43">
        <f t="shared" si="14"/>
        <v>4096.6000000000004</v>
      </c>
      <c r="Q29" s="47"/>
      <c r="R29" s="3"/>
      <c r="S29" s="3"/>
      <c r="T29" s="3"/>
    </row>
    <row r="30" spans="1:20" ht="24">
      <c r="A30" s="35">
        <f t="shared" si="7"/>
        <v>17</v>
      </c>
      <c r="B30" s="36"/>
      <c r="C30" s="37" t="s">
        <v>48</v>
      </c>
      <c r="D30" s="38" t="s">
        <v>22</v>
      </c>
      <c r="E30" s="39">
        <v>2</v>
      </c>
      <c r="F30" s="40">
        <f t="shared" si="8"/>
        <v>44</v>
      </c>
      <c r="G30" s="40">
        <v>5</v>
      </c>
      <c r="H30" s="80">
        <v>220</v>
      </c>
      <c r="I30" s="80">
        <v>182.75</v>
      </c>
      <c r="J30" s="80">
        <v>21.25</v>
      </c>
      <c r="K30" s="41">
        <f t="shared" si="9"/>
        <v>424</v>
      </c>
      <c r="L30" s="42">
        <f t="shared" si="10"/>
        <v>88</v>
      </c>
      <c r="M30" s="40">
        <f t="shared" si="11"/>
        <v>440</v>
      </c>
      <c r="N30" s="40">
        <f t="shared" si="12"/>
        <v>365.5</v>
      </c>
      <c r="O30" s="40">
        <f t="shared" si="13"/>
        <v>42.5</v>
      </c>
      <c r="P30" s="43">
        <f t="shared" si="14"/>
        <v>848</v>
      </c>
      <c r="Q30" s="47"/>
      <c r="R30" s="3"/>
      <c r="S30" s="3"/>
      <c r="T30" s="3"/>
    </row>
    <row r="31" spans="1:20" ht="12" customHeight="1">
      <c r="A31" s="35">
        <f t="shared" si="7"/>
        <v>18</v>
      </c>
      <c r="B31" s="36"/>
      <c r="C31" s="45" t="s">
        <v>42</v>
      </c>
      <c r="D31" s="38" t="s">
        <v>22</v>
      </c>
      <c r="E31" s="39">
        <v>2</v>
      </c>
      <c r="F31" s="40">
        <f t="shared" si="8"/>
        <v>17</v>
      </c>
      <c r="G31" s="40">
        <v>5</v>
      </c>
      <c r="H31" s="80">
        <v>85</v>
      </c>
      <c r="I31" s="80">
        <v>57.8</v>
      </c>
      <c r="J31" s="80">
        <v>8.5</v>
      </c>
      <c r="K31" s="41">
        <f t="shared" si="9"/>
        <v>151.30000000000001</v>
      </c>
      <c r="L31" s="42">
        <f t="shared" si="10"/>
        <v>34</v>
      </c>
      <c r="M31" s="40">
        <f t="shared" si="11"/>
        <v>170</v>
      </c>
      <c r="N31" s="40">
        <f t="shared" si="12"/>
        <v>115.6</v>
      </c>
      <c r="O31" s="40">
        <f t="shared" si="13"/>
        <v>17</v>
      </c>
      <c r="P31" s="43">
        <f t="shared" si="14"/>
        <v>302.60000000000002</v>
      </c>
      <c r="Q31" s="47"/>
      <c r="R31" s="3"/>
      <c r="S31" s="3"/>
      <c r="T31" s="3"/>
    </row>
    <row r="32" spans="1:20" ht="39" customHeight="1">
      <c r="A32" s="35">
        <f t="shared" si="7"/>
        <v>19</v>
      </c>
      <c r="B32" s="36"/>
      <c r="C32" s="37" t="s">
        <v>45</v>
      </c>
      <c r="D32" s="38" t="s">
        <v>22</v>
      </c>
      <c r="E32" s="39">
        <v>2</v>
      </c>
      <c r="F32" s="40">
        <f t="shared" si="8"/>
        <v>60</v>
      </c>
      <c r="G32" s="40">
        <v>5</v>
      </c>
      <c r="H32" s="80">
        <v>300</v>
      </c>
      <c r="I32" s="80">
        <v>295.8</v>
      </c>
      <c r="J32" s="80">
        <v>225.25</v>
      </c>
      <c r="K32" s="41">
        <f t="shared" si="9"/>
        <v>821.05</v>
      </c>
      <c r="L32" s="42">
        <f t="shared" si="10"/>
        <v>120</v>
      </c>
      <c r="M32" s="40">
        <f t="shared" si="11"/>
        <v>600</v>
      </c>
      <c r="N32" s="40">
        <f t="shared" si="12"/>
        <v>591.6</v>
      </c>
      <c r="O32" s="40">
        <f t="shared" si="13"/>
        <v>450.5</v>
      </c>
      <c r="P32" s="43">
        <f t="shared" si="14"/>
        <v>1642.1</v>
      </c>
      <c r="Q32" s="47"/>
      <c r="R32" s="3"/>
      <c r="S32" s="3"/>
      <c r="T32" s="3"/>
    </row>
    <row r="33" spans="1:20" ht="24">
      <c r="A33" s="35">
        <f t="shared" si="7"/>
        <v>20</v>
      </c>
      <c r="B33" s="36"/>
      <c r="C33" s="37" t="s">
        <v>57</v>
      </c>
      <c r="D33" s="38" t="s">
        <v>22</v>
      </c>
      <c r="E33" s="39">
        <v>2</v>
      </c>
      <c r="F33" s="40">
        <f t="shared" si="8"/>
        <v>24</v>
      </c>
      <c r="G33" s="40">
        <v>5</v>
      </c>
      <c r="H33" s="80">
        <v>120</v>
      </c>
      <c r="I33" s="80">
        <v>103.7</v>
      </c>
      <c r="J33" s="80">
        <v>17.850000000000001</v>
      </c>
      <c r="K33" s="41">
        <f t="shared" si="9"/>
        <v>241.55</v>
      </c>
      <c r="L33" s="42">
        <f t="shared" si="10"/>
        <v>48</v>
      </c>
      <c r="M33" s="40">
        <f t="shared" si="11"/>
        <v>240</v>
      </c>
      <c r="N33" s="40">
        <f t="shared" si="12"/>
        <v>207.4</v>
      </c>
      <c r="O33" s="40">
        <f t="shared" si="13"/>
        <v>35.700000000000003</v>
      </c>
      <c r="P33" s="43">
        <f t="shared" si="14"/>
        <v>483.1</v>
      </c>
      <c r="Q33" s="47"/>
      <c r="R33" s="3"/>
      <c r="S33" s="3"/>
      <c r="T33" s="3"/>
    </row>
    <row r="34" spans="1:20" ht="12">
      <c r="A34" s="35">
        <f t="shared" si="7"/>
        <v>21</v>
      </c>
      <c r="B34" s="36"/>
      <c r="C34" s="37" t="s">
        <v>59</v>
      </c>
      <c r="D34" s="38" t="s">
        <v>22</v>
      </c>
      <c r="E34" s="39">
        <v>2</v>
      </c>
      <c r="F34" s="40">
        <f t="shared" si="8"/>
        <v>27.2</v>
      </c>
      <c r="G34" s="40">
        <v>5</v>
      </c>
      <c r="H34" s="80">
        <v>136</v>
      </c>
      <c r="I34" s="80">
        <v>151.30000000000001</v>
      </c>
      <c r="J34" s="80">
        <v>17</v>
      </c>
      <c r="K34" s="41">
        <f t="shared" si="9"/>
        <v>304.3</v>
      </c>
      <c r="L34" s="42">
        <f t="shared" si="10"/>
        <v>54.4</v>
      </c>
      <c r="M34" s="40">
        <f t="shared" si="11"/>
        <v>272</v>
      </c>
      <c r="N34" s="40">
        <f t="shared" si="12"/>
        <v>302.60000000000002</v>
      </c>
      <c r="O34" s="40">
        <f t="shared" si="13"/>
        <v>34</v>
      </c>
      <c r="P34" s="43">
        <f t="shared" si="14"/>
        <v>608.6</v>
      </c>
      <c r="Q34" s="47"/>
      <c r="R34" s="3"/>
      <c r="S34" s="3"/>
      <c r="T34" s="3"/>
    </row>
    <row r="35" spans="1:20" ht="24">
      <c r="A35" s="35">
        <f t="shared" si="7"/>
        <v>22</v>
      </c>
      <c r="B35" s="36"/>
      <c r="C35" s="37" t="s">
        <v>58</v>
      </c>
      <c r="D35" s="38" t="s">
        <v>22</v>
      </c>
      <c r="E35" s="39">
        <v>2</v>
      </c>
      <c r="F35" s="40">
        <f t="shared" si="8"/>
        <v>30.6</v>
      </c>
      <c r="G35" s="40">
        <v>5</v>
      </c>
      <c r="H35" s="80">
        <v>153</v>
      </c>
      <c r="I35" s="80">
        <v>157.25</v>
      </c>
      <c r="J35" s="80">
        <v>17</v>
      </c>
      <c r="K35" s="41">
        <f t="shared" si="9"/>
        <v>327.25</v>
      </c>
      <c r="L35" s="42">
        <f t="shared" si="10"/>
        <v>61.2</v>
      </c>
      <c r="M35" s="40">
        <f t="shared" si="11"/>
        <v>306</v>
      </c>
      <c r="N35" s="40">
        <f t="shared" si="12"/>
        <v>314.5</v>
      </c>
      <c r="O35" s="40">
        <f t="shared" si="13"/>
        <v>34</v>
      </c>
      <c r="P35" s="43">
        <f t="shared" si="14"/>
        <v>654.5</v>
      </c>
      <c r="Q35" s="47"/>
      <c r="R35" s="3"/>
      <c r="S35" s="3"/>
      <c r="T35" s="3"/>
    </row>
    <row r="36" spans="1:20" ht="28.5" customHeight="1">
      <c r="A36" s="35">
        <f t="shared" si="7"/>
        <v>23</v>
      </c>
      <c r="B36" s="36"/>
      <c r="C36" s="37" t="s">
        <v>46</v>
      </c>
      <c r="D36" s="38" t="s">
        <v>22</v>
      </c>
      <c r="E36" s="39">
        <v>2</v>
      </c>
      <c r="F36" s="40">
        <f t="shared" si="8"/>
        <v>102</v>
      </c>
      <c r="G36" s="40">
        <v>5</v>
      </c>
      <c r="H36" s="80">
        <v>510</v>
      </c>
      <c r="I36" s="80">
        <v>816</v>
      </c>
      <c r="J36" s="80">
        <v>123.25</v>
      </c>
      <c r="K36" s="41">
        <f t="shared" si="9"/>
        <v>1449.25</v>
      </c>
      <c r="L36" s="42">
        <f t="shared" si="10"/>
        <v>204</v>
      </c>
      <c r="M36" s="40">
        <f t="shared" si="11"/>
        <v>1020</v>
      </c>
      <c r="N36" s="40">
        <f t="shared" si="12"/>
        <v>1632</v>
      </c>
      <c r="O36" s="40">
        <f t="shared" si="13"/>
        <v>246.5</v>
      </c>
      <c r="P36" s="43">
        <f t="shared" si="14"/>
        <v>2898.5</v>
      </c>
      <c r="Q36" s="47"/>
      <c r="R36" s="3"/>
      <c r="S36" s="3"/>
      <c r="T36" s="3"/>
    </row>
    <row r="37" spans="1:20" ht="12">
      <c r="A37" s="35">
        <f t="shared" si="7"/>
        <v>24</v>
      </c>
      <c r="B37" s="36"/>
      <c r="C37" s="37" t="s">
        <v>39</v>
      </c>
      <c r="D37" s="38" t="s">
        <v>22</v>
      </c>
      <c r="E37" s="39">
        <v>2</v>
      </c>
      <c r="F37" s="40">
        <f t="shared" si="8"/>
        <v>4.4000000000000004</v>
      </c>
      <c r="G37" s="40">
        <v>5</v>
      </c>
      <c r="H37" s="80">
        <v>22</v>
      </c>
      <c r="I37" s="80">
        <v>8.5</v>
      </c>
      <c r="J37" s="80">
        <v>2.98</v>
      </c>
      <c r="K37" s="41">
        <f t="shared" si="9"/>
        <v>33.479999999999997</v>
      </c>
      <c r="L37" s="42">
        <f t="shared" si="10"/>
        <v>8.8000000000000007</v>
      </c>
      <c r="M37" s="40">
        <f t="shared" si="11"/>
        <v>44</v>
      </c>
      <c r="N37" s="40">
        <f t="shared" si="12"/>
        <v>17</v>
      </c>
      <c r="O37" s="40">
        <f t="shared" si="13"/>
        <v>5.96</v>
      </c>
      <c r="P37" s="43">
        <f t="shared" si="14"/>
        <v>66.959999999999994</v>
      </c>
      <c r="Q37" s="47"/>
      <c r="R37" s="3"/>
      <c r="S37" s="3"/>
      <c r="T37" s="3"/>
    </row>
    <row r="38" spans="1:20" ht="12">
      <c r="A38" s="35">
        <f t="shared" si="7"/>
        <v>25</v>
      </c>
      <c r="B38" s="36"/>
      <c r="C38" s="37" t="s">
        <v>40</v>
      </c>
      <c r="D38" s="38" t="s">
        <v>22</v>
      </c>
      <c r="E38" s="39">
        <v>2</v>
      </c>
      <c r="F38" s="40">
        <f t="shared" si="8"/>
        <v>4.4000000000000004</v>
      </c>
      <c r="G38" s="40">
        <v>5</v>
      </c>
      <c r="H38" s="80">
        <v>22</v>
      </c>
      <c r="I38" s="80">
        <v>12.75</v>
      </c>
      <c r="J38" s="80">
        <v>2.98</v>
      </c>
      <c r="K38" s="41">
        <f t="shared" si="9"/>
        <v>37.729999999999997</v>
      </c>
      <c r="L38" s="42">
        <f t="shared" si="10"/>
        <v>8.8000000000000007</v>
      </c>
      <c r="M38" s="40">
        <f t="shared" si="11"/>
        <v>44</v>
      </c>
      <c r="N38" s="40">
        <f t="shared" si="12"/>
        <v>25.5</v>
      </c>
      <c r="O38" s="40">
        <f t="shared" si="13"/>
        <v>5.96</v>
      </c>
      <c r="P38" s="43">
        <f t="shared" si="14"/>
        <v>75.459999999999994</v>
      </c>
      <c r="Q38" s="47"/>
      <c r="R38" s="3"/>
      <c r="S38" s="3"/>
      <c r="T38" s="3"/>
    </row>
    <row r="39" spans="1:20" ht="24">
      <c r="A39" s="35">
        <f t="shared" si="7"/>
        <v>26</v>
      </c>
      <c r="B39" s="36"/>
      <c r="C39" s="37" t="s">
        <v>44</v>
      </c>
      <c r="D39" s="38" t="s">
        <v>22</v>
      </c>
      <c r="E39" s="39">
        <v>2</v>
      </c>
      <c r="F39" s="40">
        <f t="shared" si="8"/>
        <v>4.4000000000000004</v>
      </c>
      <c r="G39" s="40">
        <v>5</v>
      </c>
      <c r="H39" s="80">
        <v>22</v>
      </c>
      <c r="I39" s="80">
        <v>17</v>
      </c>
      <c r="J39" s="80">
        <v>2.98</v>
      </c>
      <c r="K39" s="41">
        <f t="shared" si="9"/>
        <v>41.98</v>
      </c>
      <c r="L39" s="42">
        <f t="shared" si="10"/>
        <v>8.8000000000000007</v>
      </c>
      <c r="M39" s="40">
        <f t="shared" si="11"/>
        <v>44</v>
      </c>
      <c r="N39" s="40">
        <f t="shared" si="12"/>
        <v>34</v>
      </c>
      <c r="O39" s="40">
        <f t="shared" si="13"/>
        <v>5.96</v>
      </c>
      <c r="P39" s="43">
        <f t="shared" si="14"/>
        <v>83.96</v>
      </c>
      <c r="Q39" s="47"/>
      <c r="R39" s="3"/>
      <c r="S39" s="3"/>
      <c r="T39" s="3"/>
    </row>
    <row r="40" spans="1:20" ht="12">
      <c r="A40" s="35">
        <f t="shared" si="7"/>
        <v>27</v>
      </c>
      <c r="B40" s="36"/>
      <c r="C40" s="37" t="s">
        <v>41</v>
      </c>
      <c r="D40" s="38" t="s">
        <v>22</v>
      </c>
      <c r="E40" s="39">
        <v>2</v>
      </c>
      <c r="F40" s="40">
        <f t="shared" si="8"/>
        <v>5.2</v>
      </c>
      <c r="G40" s="40">
        <v>5</v>
      </c>
      <c r="H40" s="80">
        <v>26</v>
      </c>
      <c r="I40" s="80">
        <v>4.25</v>
      </c>
      <c r="J40" s="80">
        <v>2.5499999999999998</v>
      </c>
      <c r="K40" s="41">
        <f t="shared" si="9"/>
        <v>32.799999999999997</v>
      </c>
      <c r="L40" s="42">
        <f t="shared" si="10"/>
        <v>10.4</v>
      </c>
      <c r="M40" s="40">
        <f t="shared" si="11"/>
        <v>52</v>
      </c>
      <c r="N40" s="40">
        <f t="shared" si="12"/>
        <v>8.5</v>
      </c>
      <c r="O40" s="40">
        <f t="shared" si="13"/>
        <v>5.0999999999999996</v>
      </c>
      <c r="P40" s="43">
        <f t="shared" si="14"/>
        <v>65.599999999999994</v>
      </c>
      <c r="Q40" s="47"/>
      <c r="R40" s="3"/>
      <c r="S40" s="3"/>
      <c r="T40" s="3"/>
    </row>
    <row r="41" spans="1:20" ht="25.5" customHeight="1">
      <c r="A41" s="35">
        <f t="shared" si="7"/>
        <v>28</v>
      </c>
      <c r="B41" s="36"/>
      <c r="C41" s="45" t="s">
        <v>38</v>
      </c>
      <c r="D41" s="38" t="s">
        <v>22</v>
      </c>
      <c r="E41" s="39">
        <v>2</v>
      </c>
      <c r="F41" s="40">
        <f t="shared" si="8"/>
        <v>40</v>
      </c>
      <c r="G41" s="40">
        <v>5</v>
      </c>
      <c r="H41" s="80">
        <v>200</v>
      </c>
      <c r="I41" s="80">
        <v>29.75</v>
      </c>
      <c r="J41" s="80">
        <v>39.1</v>
      </c>
      <c r="K41" s="41">
        <f t="shared" si="9"/>
        <v>268.85000000000002</v>
      </c>
      <c r="L41" s="42">
        <f t="shared" si="10"/>
        <v>80</v>
      </c>
      <c r="M41" s="40">
        <f t="shared" si="11"/>
        <v>400</v>
      </c>
      <c r="N41" s="40">
        <f t="shared" si="12"/>
        <v>59.5</v>
      </c>
      <c r="O41" s="40">
        <f t="shared" si="13"/>
        <v>78.2</v>
      </c>
      <c r="P41" s="43">
        <f t="shared" si="14"/>
        <v>537.70000000000005</v>
      </c>
      <c r="Q41" s="47"/>
      <c r="R41" s="3"/>
      <c r="S41" s="3"/>
      <c r="T41" s="3"/>
    </row>
    <row r="42" spans="1:20" ht="12" customHeight="1">
      <c r="A42" s="50"/>
      <c r="B42" s="51"/>
      <c r="C42" s="52"/>
      <c r="D42" s="53"/>
      <c r="E42" s="54"/>
      <c r="F42" s="40"/>
      <c r="G42" s="40"/>
      <c r="H42" s="80"/>
      <c r="I42" s="80"/>
      <c r="J42" s="80"/>
      <c r="K42" s="41"/>
      <c r="L42" s="42"/>
      <c r="M42" s="40"/>
      <c r="N42" s="40"/>
      <c r="O42" s="40"/>
      <c r="P42" s="43"/>
      <c r="Q42" s="47"/>
      <c r="R42" s="3"/>
      <c r="S42" s="3"/>
      <c r="T42" s="3"/>
    </row>
    <row r="43" spans="1:20" ht="25.5" customHeight="1">
      <c r="A43" s="27"/>
      <c r="B43" s="48"/>
      <c r="C43" s="29" t="s">
        <v>52</v>
      </c>
      <c r="D43" s="49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47"/>
      <c r="R43" s="3"/>
      <c r="S43" s="3"/>
      <c r="T43" s="3"/>
    </row>
    <row r="44" spans="1:20" ht="21" customHeight="1">
      <c r="A44" s="50">
        <v>30</v>
      </c>
      <c r="B44" s="51"/>
      <c r="C44" s="37" t="s">
        <v>24</v>
      </c>
      <c r="D44" s="38" t="s">
        <v>22</v>
      </c>
      <c r="E44" s="39">
        <v>1</v>
      </c>
      <c r="F44" s="40">
        <f t="shared" si="8"/>
        <v>11</v>
      </c>
      <c r="G44" s="40">
        <v>5</v>
      </c>
      <c r="H44" s="80">
        <v>55</v>
      </c>
      <c r="I44" s="80">
        <v>0</v>
      </c>
      <c r="J44" s="80">
        <v>22.1</v>
      </c>
      <c r="K44" s="41">
        <f t="shared" si="9"/>
        <v>77.099999999999994</v>
      </c>
      <c r="L44" s="42">
        <f t="shared" si="10"/>
        <v>11</v>
      </c>
      <c r="M44" s="40">
        <f t="shared" si="11"/>
        <v>55</v>
      </c>
      <c r="N44" s="40">
        <f t="shared" si="12"/>
        <v>0</v>
      </c>
      <c r="O44" s="40">
        <f t="shared" si="13"/>
        <v>22.1</v>
      </c>
      <c r="P44" s="43">
        <f t="shared" si="14"/>
        <v>77.099999999999994</v>
      </c>
      <c r="Q44" s="47"/>
      <c r="R44" s="3"/>
      <c r="S44" s="3"/>
      <c r="T44" s="3"/>
    </row>
    <row r="45" spans="1:20" ht="14.25" customHeight="1">
      <c r="A45" s="50">
        <v>31</v>
      </c>
      <c r="B45" s="51"/>
      <c r="C45" s="37" t="s">
        <v>27</v>
      </c>
      <c r="D45" s="38" t="s">
        <v>22</v>
      </c>
      <c r="E45" s="39">
        <v>1</v>
      </c>
      <c r="F45" s="40">
        <f t="shared" si="8"/>
        <v>0</v>
      </c>
      <c r="G45" s="40">
        <v>5</v>
      </c>
      <c r="H45" s="80">
        <v>0</v>
      </c>
      <c r="I45" s="80">
        <v>0</v>
      </c>
      <c r="J45" s="80">
        <v>156</v>
      </c>
      <c r="K45" s="41">
        <f t="shared" si="9"/>
        <v>156</v>
      </c>
      <c r="L45" s="42">
        <f t="shared" si="10"/>
        <v>0</v>
      </c>
      <c r="M45" s="40">
        <f t="shared" si="11"/>
        <v>0</v>
      </c>
      <c r="N45" s="40">
        <f t="shared" si="12"/>
        <v>0</v>
      </c>
      <c r="O45" s="40">
        <f t="shared" si="13"/>
        <v>156</v>
      </c>
      <c r="P45" s="43">
        <f t="shared" si="14"/>
        <v>156</v>
      </c>
      <c r="Q45" s="47"/>
      <c r="R45" s="3"/>
      <c r="S45" s="3"/>
      <c r="T45" s="3"/>
    </row>
    <row r="46" spans="1:20" ht="14.25" customHeight="1">
      <c r="A46" s="50">
        <v>32</v>
      </c>
      <c r="B46" s="51"/>
      <c r="C46" s="37" t="s">
        <v>49</v>
      </c>
      <c r="D46" s="38" t="s">
        <v>29</v>
      </c>
      <c r="E46" s="39">
        <f>4.3*7.45</f>
        <v>32.034999999999997</v>
      </c>
      <c r="F46" s="40">
        <f t="shared" si="8"/>
        <v>0.44</v>
      </c>
      <c r="G46" s="40">
        <v>5</v>
      </c>
      <c r="H46" s="80">
        <v>2.2000000000000002</v>
      </c>
      <c r="I46" s="80">
        <v>0</v>
      </c>
      <c r="J46" s="80">
        <v>0.21</v>
      </c>
      <c r="K46" s="41">
        <f t="shared" si="9"/>
        <v>2.41</v>
      </c>
      <c r="L46" s="42">
        <f t="shared" si="10"/>
        <v>14.1</v>
      </c>
      <c r="M46" s="40">
        <f t="shared" si="11"/>
        <v>70.48</v>
      </c>
      <c r="N46" s="40">
        <f t="shared" si="12"/>
        <v>0</v>
      </c>
      <c r="O46" s="40">
        <f t="shared" si="13"/>
        <v>6.73</v>
      </c>
      <c r="P46" s="43">
        <f t="shared" si="14"/>
        <v>77.209999999999994</v>
      </c>
      <c r="Q46" s="47"/>
      <c r="R46" s="3"/>
      <c r="S46" s="3"/>
      <c r="T46" s="3"/>
    </row>
    <row r="47" spans="1:20" ht="14.25" customHeight="1">
      <c r="A47" s="50">
        <v>33</v>
      </c>
      <c r="B47" s="51"/>
      <c r="C47" s="37" t="s">
        <v>50</v>
      </c>
      <c r="D47" s="38" t="s">
        <v>29</v>
      </c>
      <c r="E47" s="39">
        <f t="shared" ref="E47:E49" si="15">4.3*7.45</f>
        <v>32.034999999999997</v>
      </c>
      <c r="F47" s="40">
        <f t="shared" si="8"/>
        <v>0.62</v>
      </c>
      <c r="G47" s="40">
        <v>5</v>
      </c>
      <c r="H47" s="80">
        <v>3.1</v>
      </c>
      <c r="I47" s="80">
        <v>2.46</v>
      </c>
      <c r="J47" s="80">
        <v>0.31</v>
      </c>
      <c r="K47" s="41">
        <f t="shared" si="9"/>
        <v>5.87</v>
      </c>
      <c r="L47" s="42">
        <f t="shared" si="10"/>
        <v>19.86</v>
      </c>
      <c r="M47" s="40">
        <f t="shared" si="11"/>
        <v>99.31</v>
      </c>
      <c r="N47" s="40">
        <f t="shared" si="12"/>
        <v>78.81</v>
      </c>
      <c r="O47" s="40">
        <f t="shared" si="13"/>
        <v>9.93</v>
      </c>
      <c r="P47" s="43">
        <f t="shared" si="14"/>
        <v>188.05</v>
      </c>
      <c r="Q47" s="47"/>
      <c r="R47" s="3"/>
      <c r="S47" s="3"/>
      <c r="T47" s="3"/>
    </row>
    <row r="48" spans="1:20" ht="14.25" customHeight="1">
      <c r="A48" s="50">
        <v>34</v>
      </c>
      <c r="B48" s="51"/>
      <c r="C48" s="37" t="s">
        <v>51</v>
      </c>
      <c r="D48" s="38" t="s">
        <v>29</v>
      </c>
      <c r="E48" s="39">
        <f t="shared" si="15"/>
        <v>32.034999999999997</v>
      </c>
      <c r="F48" s="40">
        <f t="shared" si="8"/>
        <v>0.44</v>
      </c>
      <c r="G48" s="40">
        <v>5</v>
      </c>
      <c r="H48" s="80">
        <v>2.2000000000000002</v>
      </c>
      <c r="I48" s="80">
        <v>1.68</v>
      </c>
      <c r="J48" s="80">
        <v>0.21</v>
      </c>
      <c r="K48" s="41">
        <f t="shared" si="9"/>
        <v>4.09</v>
      </c>
      <c r="L48" s="42">
        <f t="shared" si="10"/>
        <v>14.1</v>
      </c>
      <c r="M48" s="40">
        <f t="shared" si="11"/>
        <v>70.48</v>
      </c>
      <c r="N48" s="40">
        <f t="shared" si="12"/>
        <v>53.82</v>
      </c>
      <c r="O48" s="40">
        <f t="shared" si="13"/>
        <v>6.73</v>
      </c>
      <c r="P48" s="43">
        <f t="shared" si="14"/>
        <v>131.03</v>
      </c>
      <c r="Q48" s="47"/>
      <c r="R48" s="3"/>
      <c r="S48" s="3"/>
      <c r="T48" s="3"/>
    </row>
    <row r="49" spans="1:20" ht="14.25" customHeight="1">
      <c r="A49" s="50">
        <v>35</v>
      </c>
      <c r="B49" s="51"/>
      <c r="C49" s="37" t="s">
        <v>54</v>
      </c>
      <c r="D49" s="38" t="s">
        <v>29</v>
      </c>
      <c r="E49" s="39">
        <f t="shared" si="15"/>
        <v>32.034999999999997</v>
      </c>
      <c r="F49" s="40">
        <f t="shared" si="8"/>
        <v>0.78</v>
      </c>
      <c r="G49" s="40">
        <v>5</v>
      </c>
      <c r="H49" s="80">
        <v>3.9</v>
      </c>
      <c r="I49" s="80">
        <v>3.19</v>
      </c>
      <c r="J49" s="80">
        <v>0.38</v>
      </c>
      <c r="K49" s="41">
        <f t="shared" si="9"/>
        <v>7.47</v>
      </c>
      <c r="L49" s="42">
        <f t="shared" si="10"/>
        <v>24.99</v>
      </c>
      <c r="M49" s="40">
        <f t="shared" si="11"/>
        <v>124.94</v>
      </c>
      <c r="N49" s="40">
        <f t="shared" si="12"/>
        <v>102.19</v>
      </c>
      <c r="O49" s="40">
        <f t="shared" si="13"/>
        <v>12.17</v>
      </c>
      <c r="P49" s="43">
        <f t="shared" si="14"/>
        <v>239.3</v>
      </c>
      <c r="Q49" s="47"/>
      <c r="R49" s="3"/>
      <c r="S49" s="3"/>
      <c r="T49" s="3"/>
    </row>
    <row r="50" spans="1:20" ht="14.25" customHeight="1">
      <c r="A50" s="50">
        <v>36</v>
      </c>
      <c r="B50" s="51"/>
      <c r="C50" s="37" t="s">
        <v>55</v>
      </c>
      <c r="D50" s="38" t="s">
        <v>29</v>
      </c>
      <c r="E50" s="39">
        <v>10</v>
      </c>
      <c r="F50" s="40">
        <f t="shared" si="8"/>
        <v>1.7</v>
      </c>
      <c r="G50" s="40">
        <v>5</v>
      </c>
      <c r="H50" s="80">
        <v>8.5</v>
      </c>
      <c r="I50" s="80">
        <v>0</v>
      </c>
      <c r="J50" s="80">
        <v>2.5499999999999998</v>
      </c>
      <c r="K50" s="41">
        <f t="shared" si="9"/>
        <v>11.05</v>
      </c>
      <c r="L50" s="42">
        <f t="shared" si="10"/>
        <v>17</v>
      </c>
      <c r="M50" s="40">
        <f t="shared" si="11"/>
        <v>85</v>
      </c>
      <c r="N50" s="40">
        <f t="shared" si="12"/>
        <v>0</v>
      </c>
      <c r="O50" s="40">
        <f t="shared" si="13"/>
        <v>25.5</v>
      </c>
      <c r="P50" s="43">
        <f t="shared" si="14"/>
        <v>110.5</v>
      </c>
      <c r="Q50" s="47"/>
      <c r="R50" s="3"/>
      <c r="S50" s="3"/>
      <c r="T50" s="3"/>
    </row>
    <row r="51" spans="1:20" ht="41.25" customHeight="1">
      <c r="A51" s="50">
        <v>37</v>
      </c>
      <c r="B51" s="51"/>
      <c r="C51" s="37" t="s">
        <v>43</v>
      </c>
      <c r="D51" s="38" t="s">
        <v>22</v>
      </c>
      <c r="E51" s="39">
        <v>2</v>
      </c>
      <c r="F51" s="40">
        <f t="shared" si="8"/>
        <v>156.80000000000001</v>
      </c>
      <c r="G51" s="40">
        <v>5</v>
      </c>
      <c r="H51" s="80">
        <v>784</v>
      </c>
      <c r="I51" s="80">
        <v>980</v>
      </c>
      <c r="J51" s="80">
        <v>212.5</v>
      </c>
      <c r="K51" s="41">
        <f t="shared" si="9"/>
        <v>1976.5</v>
      </c>
      <c r="L51" s="42">
        <f t="shared" si="10"/>
        <v>313.60000000000002</v>
      </c>
      <c r="M51" s="40">
        <f t="shared" si="11"/>
        <v>1568</v>
      </c>
      <c r="N51" s="40">
        <f t="shared" si="12"/>
        <v>1960</v>
      </c>
      <c r="O51" s="40">
        <f t="shared" si="13"/>
        <v>425</v>
      </c>
      <c r="P51" s="43">
        <f t="shared" si="14"/>
        <v>3953</v>
      </c>
      <c r="Q51" s="47"/>
      <c r="R51" s="3"/>
      <c r="S51" s="3"/>
      <c r="T51" s="3"/>
    </row>
    <row r="52" spans="1:20" ht="24">
      <c r="A52" s="50">
        <v>38</v>
      </c>
      <c r="B52" s="51"/>
      <c r="C52" s="37" t="s">
        <v>48</v>
      </c>
      <c r="D52" s="53" t="s">
        <v>22</v>
      </c>
      <c r="E52" s="54">
        <v>2</v>
      </c>
      <c r="F52" s="40">
        <f t="shared" si="8"/>
        <v>42.5</v>
      </c>
      <c r="G52" s="40">
        <v>5</v>
      </c>
      <c r="H52" s="80">
        <v>212.5</v>
      </c>
      <c r="I52" s="80">
        <v>182.75</v>
      </c>
      <c r="J52" s="80">
        <v>21.25</v>
      </c>
      <c r="K52" s="41">
        <f t="shared" si="9"/>
        <v>416.5</v>
      </c>
      <c r="L52" s="42">
        <f t="shared" si="10"/>
        <v>85</v>
      </c>
      <c r="M52" s="40">
        <f t="shared" si="11"/>
        <v>425</v>
      </c>
      <c r="N52" s="40">
        <f t="shared" si="12"/>
        <v>365.5</v>
      </c>
      <c r="O52" s="40">
        <f t="shared" si="13"/>
        <v>42.5</v>
      </c>
      <c r="P52" s="43">
        <f t="shared" si="14"/>
        <v>833</v>
      </c>
      <c r="Q52" s="47"/>
      <c r="R52" s="3"/>
      <c r="S52" s="3"/>
      <c r="T52" s="3"/>
    </row>
    <row r="53" spans="1:20" ht="18" customHeight="1">
      <c r="A53" s="50">
        <v>39</v>
      </c>
      <c r="B53" s="51"/>
      <c r="C53" s="45" t="s">
        <v>42</v>
      </c>
      <c r="D53" s="53" t="s">
        <v>22</v>
      </c>
      <c r="E53" s="54">
        <v>2</v>
      </c>
      <c r="F53" s="40">
        <f t="shared" si="8"/>
        <v>17</v>
      </c>
      <c r="G53" s="40">
        <v>5</v>
      </c>
      <c r="H53" s="80">
        <v>85</v>
      </c>
      <c r="I53" s="80">
        <v>57.8</v>
      </c>
      <c r="J53" s="80">
        <v>8.5</v>
      </c>
      <c r="K53" s="41">
        <f t="shared" si="9"/>
        <v>151.30000000000001</v>
      </c>
      <c r="L53" s="42">
        <f t="shared" si="10"/>
        <v>34</v>
      </c>
      <c r="M53" s="40">
        <f t="shared" si="11"/>
        <v>170</v>
      </c>
      <c r="N53" s="40">
        <f t="shared" si="12"/>
        <v>115.6</v>
      </c>
      <c r="O53" s="40">
        <f t="shared" si="13"/>
        <v>17</v>
      </c>
      <c r="P53" s="43">
        <f t="shared" si="14"/>
        <v>302.60000000000002</v>
      </c>
      <c r="Q53" s="47"/>
      <c r="R53" s="3"/>
      <c r="S53" s="3"/>
      <c r="T53" s="3"/>
    </row>
    <row r="54" spans="1:20" ht="42" customHeight="1">
      <c r="A54" s="50">
        <v>40</v>
      </c>
      <c r="B54" s="51"/>
      <c r="C54" s="52" t="s">
        <v>61</v>
      </c>
      <c r="D54" s="53" t="s">
        <v>22</v>
      </c>
      <c r="E54" s="54">
        <v>2</v>
      </c>
      <c r="F54" s="40">
        <f t="shared" si="8"/>
        <v>42.5</v>
      </c>
      <c r="G54" s="40">
        <v>5</v>
      </c>
      <c r="H54" s="80">
        <v>212.5</v>
      </c>
      <c r="I54" s="80">
        <v>182.75</v>
      </c>
      <c r="J54" s="80">
        <v>21.25</v>
      </c>
      <c r="K54" s="41">
        <f t="shared" si="9"/>
        <v>416.5</v>
      </c>
      <c r="L54" s="42">
        <f t="shared" si="10"/>
        <v>85</v>
      </c>
      <c r="M54" s="40">
        <f t="shared" si="11"/>
        <v>425</v>
      </c>
      <c r="N54" s="40">
        <f t="shared" si="12"/>
        <v>365.5</v>
      </c>
      <c r="O54" s="40">
        <f t="shared" si="13"/>
        <v>42.5</v>
      </c>
      <c r="P54" s="43">
        <f t="shared" si="14"/>
        <v>833</v>
      </c>
      <c r="Q54" s="47"/>
      <c r="R54" s="3"/>
      <c r="S54" s="3"/>
      <c r="T54" s="3"/>
    </row>
    <row r="55" spans="1:20" ht="24" customHeight="1">
      <c r="A55" s="50">
        <v>41</v>
      </c>
      <c r="B55" s="51"/>
      <c r="C55" s="37" t="s">
        <v>62</v>
      </c>
      <c r="D55" s="53" t="s">
        <v>22</v>
      </c>
      <c r="E55" s="54">
        <v>2</v>
      </c>
      <c r="F55" s="40">
        <f t="shared" si="8"/>
        <v>23.8</v>
      </c>
      <c r="G55" s="40">
        <v>5</v>
      </c>
      <c r="H55" s="80">
        <v>119</v>
      </c>
      <c r="I55" s="80">
        <v>103.7</v>
      </c>
      <c r="J55" s="80">
        <v>17.850000000000001</v>
      </c>
      <c r="K55" s="41">
        <f t="shared" si="9"/>
        <v>240.55</v>
      </c>
      <c r="L55" s="42">
        <f t="shared" si="10"/>
        <v>47.6</v>
      </c>
      <c r="M55" s="40">
        <f t="shared" si="11"/>
        <v>238</v>
      </c>
      <c r="N55" s="40">
        <f t="shared" si="12"/>
        <v>207.4</v>
      </c>
      <c r="O55" s="40">
        <f t="shared" si="13"/>
        <v>35.700000000000003</v>
      </c>
      <c r="P55" s="43">
        <f t="shared" si="14"/>
        <v>481.1</v>
      </c>
      <c r="Q55" s="47"/>
      <c r="R55" s="3"/>
      <c r="S55" s="3"/>
      <c r="T55" s="3"/>
    </row>
    <row r="56" spans="1:20" ht="18" customHeight="1">
      <c r="A56" s="50">
        <v>42</v>
      </c>
      <c r="B56" s="51"/>
      <c r="C56" s="37" t="s">
        <v>63</v>
      </c>
      <c r="D56" s="53" t="s">
        <v>22</v>
      </c>
      <c r="E56" s="54">
        <v>2</v>
      </c>
      <c r="F56" s="40">
        <f t="shared" si="8"/>
        <v>27.2</v>
      </c>
      <c r="G56" s="40">
        <v>5</v>
      </c>
      <c r="H56" s="80">
        <v>136</v>
      </c>
      <c r="I56" s="80">
        <v>151.30000000000001</v>
      </c>
      <c r="J56" s="80">
        <v>17</v>
      </c>
      <c r="K56" s="41">
        <f t="shared" si="9"/>
        <v>304.3</v>
      </c>
      <c r="L56" s="42">
        <f t="shared" si="10"/>
        <v>54.4</v>
      </c>
      <c r="M56" s="40">
        <f t="shared" si="11"/>
        <v>272</v>
      </c>
      <c r="N56" s="40">
        <f t="shared" si="12"/>
        <v>302.60000000000002</v>
      </c>
      <c r="O56" s="40">
        <f t="shared" si="13"/>
        <v>34</v>
      </c>
      <c r="P56" s="43">
        <f t="shared" si="14"/>
        <v>608.6</v>
      </c>
      <c r="Q56" s="47"/>
      <c r="R56" s="3"/>
      <c r="S56" s="3"/>
      <c r="T56" s="3"/>
    </row>
    <row r="57" spans="1:20" ht="22.5" customHeight="1">
      <c r="A57" s="50">
        <v>43</v>
      </c>
      <c r="B57" s="51"/>
      <c r="C57" s="37" t="s">
        <v>64</v>
      </c>
      <c r="D57" s="53" t="s">
        <v>22</v>
      </c>
      <c r="E57" s="54">
        <v>2</v>
      </c>
      <c r="F57" s="40">
        <f t="shared" si="8"/>
        <v>30.6</v>
      </c>
      <c r="G57" s="40">
        <v>5</v>
      </c>
      <c r="H57" s="80">
        <v>153</v>
      </c>
      <c r="I57" s="80">
        <v>157.25</v>
      </c>
      <c r="J57" s="80">
        <v>17</v>
      </c>
      <c r="K57" s="41">
        <f t="shared" si="9"/>
        <v>327.25</v>
      </c>
      <c r="L57" s="42">
        <f t="shared" si="10"/>
        <v>61.2</v>
      </c>
      <c r="M57" s="40">
        <f t="shared" si="11"/>
        <v>306</v>
      </c>
      <c r="N57" s="40">
        <f t="shared" si="12"/>
        <v>314.5</v>
      </c>
      <c r="O57" s="40">
        <f t="shared" si="13"/>
        <v>34</v>
      </c>
      <c r="P57" s="43">
        <f t="shared" si="14"/>
        <v>654.5</v>
      </c>
      <c r="Q57" s="47"/>
      <c r="R57" s="3"/>
      <c r="S57" s="3"/>
      <c r="T57" s="3"/>
    </row>
    <row r="58" spans="1:20" ht="38.25" customHeight="1">
      <c r="A58" s="50">
        <v>44</v>
      </c>
      <c r="B58" s="51"/>
      <c r="C58" s="37" t="s">
        <v>53</v>
      </c>
      <c r="D58" s="53" t="s">
        <v>22</v>
      </c>
      <c r="E58" s="54">
        <v>2</v>
      </c>
      <c r="F58" s="40">
        <f t="shared" si="8"/>
        <v>126.8</v>
      </c>
      <c r="G58" s="40">
        <v>5</v>
      </c>
      <c r="H58" s="80">
        <v>634</v>
      </c>
      <c r="I58" s="80">
        <v>956.25</v>
      </c>
      <c r="J58" s="80">
        <v>80.75</v>
      </c>
      <c r="K58" s="41">
        <f t="shared" si="9"/>
        <v>1671</v>
      </c>
      <c r="L58" s="42">
        <f t="shared" si="10"/>
        <v>253.6</v>
      </c>
      <c r="M58" s="40">
        <f t="shared" si="11"/>
        <v>1268</v>
      </c>
      <c r="N58" s="40">
        <f t="shared" si="12"/>
        <v>1912.5</v>
      </c>
      <c r="O58" s="40">
        <f t="shared" si="13"/>
        <v>161.5</v>
      </c>
      <c r="P58" s="43">
        <f t="shared" si="14"/>
        <v>3342</v>
      </c>
      <c r="Q58" s="47"/>
      <c r="R58" s="3"/>
      <c r="S58" s="3"/>
      <c r="T58" s="3"/>
    </row>
    <row r="59" spans="1:20" ht="35.25" customHeight="1">
      <c r="A59" s="50">
        <v>45</v>
      </c>
      <c r="B59" s="51"/>
      <c r="C59" s="37" t="s">
        <v>60</v>
      </c>
      <c r="D59" s="53" t="s">
        <v>22</v>
      </c>
      <c r="E59" s="54">
        <v>1</v>
      </c>
      <c r="F59" s="40">
        <f t="shared" si="8"/>
        <v>155.6</v>
      </c>
      <c r="G59" s="40">
        <v>5</v>
      </c>
      <c r="H59" s="80">
        <v>778</v>
      </c>
      <c r="I59" s="80">
        <v>940</v>
      </c>
      <c r="J59" s="80">
        <v>80.75</v>
      </c>
      <c r="K59" s="41">
        <f t="shared" si="9"/>
        <v>1798.75</v>
      </c>
      <c r="L59" s="42">
        <f t="shared" si="10"/>
        <v>155.6</v>
      </c>
      <c r="M59" s="40">
        <f t="shared" si="11"/>
        <v>778</v>
      </c>
      <c r="N59" s="40">
        <f t="shared" si="12"/>
        <v>940</v>
      </c>
      <c r="O59" s="40">
        <f t="shared" si="13"/>
        <v>80.75</v>
      </c>
      <c r="P59" s="43">
        <f t="shared" si="14"/>
        <v>1798.75</v>
      </c>
      <c r="Q59" s="47"/>
      <c r="R59" s="3"/>
      <c r="S59" s="3"/>
      <c r="T59" s="3"/>
    </row>
    <row r="60" spans="1:20" ht="18" customHeight="1">
      <c r="A60" s="50">
        <v>46</v>
      </c>
      <c r="B60" s="51"/>
      <c r="C60" s="37" t="s">
        <v>56</v>
      </c>
      <c r="D60" s="53" t="s">
        <v>29</v>
      </c>
      <c r="E60" s="54">
        <v>10</v>
      </c>
      <c r="F60" s="40">
        <f t="shared" si="8"/>
        <v>2.6</v>
      </c>
      <c r="G60" s="40">
        <v>5</v>
      </c>
      <c r="H60" s="80">
        <v>13</v>
      </c>
      <c r="I60" s="80">
        <v>19.2</v>
      </c>
      <c r="J60" s="80">
        <v>5.0999999999999996</v>
      </c>
      <c r="K60" s="41">
        <f t="shared" si="9"/>
        <v>37.299999999999997</v>
      </c>
      <c r="L60" s="42">
        <f t="shared" si="10"/>
        <v>26</v>
      </c>
      <c r="M60" s="40">
        <f t="shared" si="11"/>
        <v>130</v>
      </c>
      <c r="N60" s="40">
        <f t="shared" si="12"/>
        <v>192</v>
      </c>
      <c r="O60" s="40">
        <f t="shared" si="13"/>
        <v>51</v>
      </c>
      <c r="P60" s="43">
        <f t="shared" si="14"/>
        <v>373</v>
      </c>
      <c r="Q60" s="47"/>
      <c r="R60" s="3"/>
      <c r="S60" s="3"/>
      <c r="T60" s="3"/>
    </row>
    <row r="61" spans="1:20" ht="25.5" customHeight="1">
      <c r="A61" s="50">
        <v>47</v>
      </c>
      <c r="B61" s="51"/>
      <c r="C61" s="45" t="s">
        <v>38</v>
      </c>
      <c r="D61" s="53" t="s">
        <v>22</v>
      </c>
      <c r="E61" s="54">
        <v>1</v>
      </c>
      <c r="F61" s="40">
        <f t="shared" si="8"/>
        <v>71.2</v>
      </c>
      <c r="G61" s="40">
        <v>5</v>
      </c>
      <c r="H61" s="80">
        <v>356</v>
      </c>
      <c r="I61" s="80">
        <v>12.75</v>
      </c>
      <c r="J61" s="80">
        <v>21.25</v>
      </c>
      <c r="K61" s="41">
        <f t="shared" si="9"/>
        <v>390</v>
      </c>
      <c r="L61" s="42">
        <f t="shared" si="10"/>
        <v>71.2</v>
      </c>
      <c r="M61" s="40">
        <f t="shared" si="11"/>
        <v>356</v>
      </c>
      <c r="N61" s="40">
        <f t="shared" si="12"/>
        <v>12.75</v>
      </c>
      <c r="O61" s="40">
        <f t="shared" si="13"/>
        <v>21.25</v>
      </c>
      <c r="P61" s="43">
        <f t="shared" si="14"/>
        <v>390</v>
      </c>
      <c r="Q61" s="47"/>
      <c r="R61" s="3"/>
      <c r="S61" s="3"/>
      <c r="T61" s="3"/>
    </row>
    <row r="62" spans="1:20" ht="11.25" customHeight="1">
      <c r="A62" s="50"/>
      <c r="B62" s="51"/>
      <c r="C62" s="52"/>
      <c r="D62" s="53"/>
      <c r="E62" s="54"/>
      <c r="F62" s="40"/>
      <c r="G62" s="40"/>
      <c r="H62" s="80"/>
      <c r="I62" s="80"/>
      <c r="J62" s="80"/>
      <c r="K62" s="41"/>
      <c r="L62" s="42"/>
      <c r="M62" s="40"/>
      <c r="N62" s="40"/>
      <c r="O62" s="40"/>
      <c r="P62" s="43"/>
      <c r="Q62" s="47"/>
      <c r="R62" s="3"/>
      <c r="S62" s="3"/>
      <c r="T62" s="3"/>
    </row>
    <row r="63" spans="1:20" ht="15" customHeight="1">
      <c r="A63" s="27"/>
      <c r="B63" s="48"/>
      <c r="C63" s="29" t="s">
        <v>66</v>
      </c>
      <c r="D63" s="49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47"/>
      <c r="R63" s="3"/>
      <c r="S63" s="3"/>
      <c r="T63" s="3"/>
    </row>
    <row r="64" spans="1:20" ht="15" customHeight="1">
      <c r="A64" s="50">
        <v>48</v>
      </c>
      <c r="B64" s="51"/>
      <c r="C64" s="37" t="s">
        <v>24</v>
      </c>
      <c r="D64" s="55" t="s">
        <v>22</v>
      </c>
      <c r="E64" s="56">
        <v>1</v>
      </c>
      <c r="F64" s="40">
        <f t="shared" si="8"/>
        <v>10</v>
      </c>
      <c r="G64" s="40">
        <v>5</v>
      </c>
      <c r="H64" s="80">
        <v>50</v>
      </c>
      <c r="I64" s="80">
        <v>0</v>
      </c>
      <c r="J64" s="80">
        <v>5</v>
      </c>
      <c r="K64" s="41">
        <f t="shared" si="9"/>
        <v>55</v>
      </c>
      <c r="L64" s="42">
        <f t="shared" si="10"/>
        <v>10</v>
      </c>
      <c r="M64" s="40">
        <f t="shared" si="11"/>
        <v>50</v>
      </c>
      <c r="N64" s="40">
        <f t="shared" si="12"/>
        <v>0</v>
      </c>
      <c r="O64" s="40">
        <f t="shared" si="13"/>
        <v>5</v>
      </c>
      <c r="P64" s="43">
        <f t="shared" si="14"/>
        <v>55</v>
      </c>
      <c r="Q64" s="47"/>
      <c r="R64" s="3"/>
      <c r="S64" s="3"/>
      <c r="T64" s="3"/>
    </row>
    <row r="65" spans="1:20" ht="18" customHeight="1">
      <c r="A65" s="50">
        <v>49</v>
      </c>
      <c r="B65" s="51"/>
      <c r="C65" s="37" t="s">
        <v>27</v>
      </c>
      <c r="D65" s="55" t="s">
        <v>22</v>
      </c>
      <c r="E65" s="56">
        <v>1</v>
      </c>
      <c r="F65" s="40">
        <f t="shared" si="8"/>
        <v>0</v>
      </c>
      <c r="G65" s="40">
        <v>5</v>
      </c>
      <c r="H65" s="80">
        <v>0</v>
      </c>
      <c r="I65" s="80">
        <v>0</v>
      </c>
      <c r="J65" s="80">
        <v>156</v>
      </c>
      <c r="K65" s="41">
        <f t="shared" si="9"/>
        <v>156</v>
      </c>
      <c r="L65" s="42">
        <f t="shared" si="10"/>
        <v>0</v>
      </c>
      <c r="M65" s="40">
        <f t="shared" si="11"/>
        <v>0</v>
      </c>
      <c r="N65" s="40">
        <f t="shared" si="12"/>
        <v>0</v>
      </c>
      <c r="O65" s="40">
        <f t="shared" si="13"/>
        <v>156</v>
      </c>
      <c r="P65" s="43">
        <f t="shared" si="14"/>
        <v>156</v>
      </c>
      <c r="Q65" s="47"/>
      <c r="R65" s="3"/>
      <c r="S65" s="3"/>
      <c r="T65" s="3"/>
    </row>
    <row r="66" spans="1:20" ht="38.25" customHeight="1">
      <c r="A66" s="50">
        <v>50</v>
      </c>
      <c r="B66" s="51"/>
      <c r="C66" s="37" t="s">
        <v>47</v>
      </c>
      <c r="D66" s="55" t="s">
        <v>22</v>
      </c>
      <c r="E66" s="56">
        <v>1</v>
      </c>
      <c r="F66" s="40">
        <f t="shared" si="8"/>
        <v>50</v>
      </c>
      <c r="G66" s="40">
        <v>5</v>
      </c>
      <c r="H66" s="80">
        <v>250</v>
      </c>
      <c r="I66" s="80">
        <v>345</v>
      </c>
      <c r="J66" s="80">
        <v>65</v>
      </c>
      <c r="K66" s="41">
        <f t="shared" si="9"/>
        <v>660</v>
      </c>
      <c r="L66" s="42">
        <f t="shared" si="10"/>
        <v>50</v>
      </c>
      <c r="M66" s="40">
        <f t="shared" si="11"/>
        <v>250</v>
      </c>
      <c r="N66" s="40">
        <f t="shared" si="12"/>
        <v>345</v>
      </c>
      <c r="O66" s="40">
        <f t="shared" si="13"/>
        <v>65</v>
      </c>
      <c r="P66" s="43">
        <f t="shared" si="14"/>
        <v>660</v>
      </c>
      <c r="Q66" s="47"/>
      <c r="R66" s="3"/>
      <c r="S66" s="3"/>
      <c r="T66" s="3"/>
    </row>
    <row r="67" spans="1:20" ht="36">
      <c r="A67" s="50">
        <v>51</v>
      </c>
      <c r="B67" s="51"/>
      <c r="C67" s="37" t="s">
        <v>67</v>
      </c>
      <c r="D67" s="55" t="s">
        <v>22</v>
      </c>
      <c r="E67" s="57">
        <v>1</v>
      </c>
      <c r="F67" s="40">
        <f t="shared" si="8"/>
        <v>100</v>
      </c>
      <c r="G67" s="40">
        <v>5</v>
      </c>
      <c r="H67" s="80">
        <v>500</v>
      </c>
      <c r="I67" s="80">
        <v>1245</v>
      </c>
      <c r="J67" s="80">
        <v>120</v>
      </c>
      <c r="K67" s="41">
        <f t="shared" si="9"/>
        <v>1865</v>
      </c>
      <c r="L67" s="42">
        <f t="shared" si="10"/>
        <v>100</v>
      </c>
      <c r="M67" s="40">
        <f t="shared" si="11"/>
        <v>500</v>
      </c>
      <c r="N67" s="40">
        <f t="shared" si="12"/>
        <v>1245</v>
      </c>
      <c r="O67" s="40">
        <f t="shared" si="13"/>
        <v>120</v>
      </c>
      <c r="P67" s="43">
        <f t="shared" si="14"/>
        <v>1865</v>
      </c>
      <c r="Q67" s="47"/>
      <c r="R67" s="3"/>
      <c r="S67" s="3"/>
      <c r="T67" s="3"/>
    </row>
    <row r="68" spans="1:20" ht="12">
      <c r="A68" s="50">
        <v>52</v>
      </c>
      <c r="B68" s="51"/>
      <c r="C68" s="37" t="s">
        <v>68</v>
      </c>
      <c r="D68" s="55" t="s">
        <v>29</v>
      </c>
      <c r="E68" s="57">
        <v>4</v>
      </c>
      <c r="F68" s="40">
        <f t="shared" si="8"/>
        <v>1.8</v>
      </c>
      <c r="G68" s="40">
        <v>5</v>
      </c>
      <c r="H68" s="80">
        <v>9</v>
      </c>
      <c r="I68" s="80">
        <v>5.4</v>
      </c>
      <c r="J68" s="80">
        <v>1</v>
      </c>
      <c r="K68" s="41">
        <f t="shared" si="9"/>
        <v>15.4</v>
      </c>
      <c r="L68" s="42">
        <f t="shared" si="10"/>
        <v>7.2</v>
      </c>
      <c r="M68" s="40">
        <f t="shared" si="11"/>
        <v>36</v>
      </c>
      <c r="N68" s="40">
        <f t="shared" si="12"/>
        <v>21.6</v>
      </c>
      <c r="O68" s="40">
        <f t="shared" si="13"/>
        <v>4</v>
      </c>
      <c r="P68" s="43">
        <f t="shared" si="14"/>
        <v>61.6</v>
      </c>
      <c r="Q68" s="47"/>
      <c r="R68" s="3"/>
      <c r="S68" s="3"/>
      <c r="T68" s="3"/>
    </row>
    <row r="69" spans="1:20" ht="12">
      <c r="A69" s="35">
        <v>53</v>
      </c>
      <c r="B69" s="44"/>
      <c r="C69" s="37" t="s">
        <v>69</v>
      </c>
      <c r="D69" s="55" t="s">
        <v>22</v>
      </c>
      <c r="E69" s="58">
        <v>1</v>
      </c>
      <c r="F69" s="40">
        <f t="shared" si="8"/>
        <v>11.2</v>
      </c>
      <c r="G69" s="40">
        <v>5</v>
      </c>
      <c r="H69" s="80">
        <v>56</v>
      </c>
      <c r="I69" s="80">
        <v>10</v>
      </c>
      <c r="J69" s="80">
        <v>126</v>
      </c>
      <c r="K69" s="41">
        <f t="shared" si="9"/>
        <v>192</v>
      </c>
      <c r="L69" s="42">
        <f t="shared" si="10"/>
        <v>11.2</v>
      </c>
      <c r="M69" s="40">
        <f t="shared" si="11"/>
        <v>56</v>
      </c>
      <c r="N69" s="40">
        <f t="shared" si="12"/>
        <v>10</v>
      </c>
      <c r="O69" s="40">
        <f t="shared" si="13"/>
        <v>126</v>
      </c>
      <c r="P69" s="43">
        <f t="shared" si="14"/>
        <v>192</v>
      </c>
      <c r="Q69" s="47"/>
      <c r="R69" s="3"/>
      <c r="S69" s="3"/>
      <c r="T69" s="3"/>
    </row>
    <row r="70" spans="1:20" ht="12">
      <c r="A70" s="35"/>
      <c r="B70" s="44"/>
      <c r="C70" s="45"/>
      <c r="D70" s="38"/>
      <c r="E70" s="40"/>
      <c r="F70" s="40"/>
      <c r="G70" s="40"/>
      <c r="H70" s="80"/>
      <c r="I70" s="80"/>
      <c r="J70" s="80"/>
      <c r="K70" s="41"/>
      <c r="L70" s="42"/>
      <c r="M70" s="40"/>
      <c r="N70" s="40"/>
      <c r="O70" s="40"/>
      <c r="P70" s="43"/>
      <c r="Q70" s="47"/>
      <c r="R70" s="3"/>
      <c r="S70" s="3"/>
      <c r="T70" s="3"/>
    </row>
    <row r="71" spans="1:20" ht="36">
      <c r="A71" s="27"/>
      <c r="B71" s="28"/>
      <c r="C71" s="29" t="s">
        <v>70</v>
      </c>
      <c r="D71" s="30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47"/>
      <c r="R71" s="3"/>
      <c r="S71" s="3"/>
      <c r="T71" s="3"/>
    </row>
    <row r="72" spans="1:20" ht="12">
      <c r="A72" s="35">
        <v>54</v>
      </c>
      <c r="B72" s="36"/>
      <c r="C72" s="37" t="s">
        <v>24</v>
      </c>
      <c r="D72" s="38" t="s">
        <v>22</v>
      </c>
      <c r="E72" s="39">
        <v>1</v>
      </c>
      <c r="F72" s="40">
        <f t="shared" si="8"/>
        <v>10</v>
      </c>
      <c r="G72" s="40">
        <v>5</v>
      </c>
      <c r="H72" s="80">
        <v>50</v>
      </c>
      <c r="I72" s="80">
        <v>0</v>
      </c>
      <c r="J72" s="80">
        <v>10</v>
      </c>
      <c r="K72" s="41">
        <f t="shared" si="9"/>
        <v>60</v>
      </c>
      <c r="L72" s="42">
        <f t="shared" si="10"/>
        <v>10</v>
      </c>
      <c r="M72" s="40">
        <f t="shared" si="11"/>
        <v>50</v>
      </c>
      <c r="N72" s="40">
        <f t="shared" si="12"/>
        <v>0</v>
      </c>
      <c r="O72" s="40">
        <f t="shared" si="13"/>
        <v>10</v>
      </c>
      <c r="P72" s="43">
        <f t="shared" si="14"/>
        <v>60</v>
      </c>
      <c r="Q72" s="47"/>
      <c r="R72" s="3"/>
      <c r="S72" s="3"/>
      <c r="T72" s="3"/>
    </row>
    <row r="73" spans="1:20" ht="12">
      <c r="A73" s="35">
        <v>55</v>
      </c>
      <c r="B73" s="36"/>
      <c r="C73" s="37" t="s">
        <v>71</v>
      </c>
      <c r="D73" s="38" t="s">
        <v>22</v>
      </c>
      <c r="E73" s="39">
        <v>1</v>
      </c>
      <c r="F73" s="40">
        <f t="shared" si="8"/>
        <v>8</v>
      </c>
      <c r="G73" s="40">
        <v>5</v>
      </c>
      <c r="H73" s="80">
        <v>40</v>
      </c>
      <c r="I73" s="80">
        <v>0</v>
      </c>
      <c r="J73" s="80">
        <v>5</v>
      </c>
      <c r="K73" s="41">
        <f t="shared" si="9"/>
        <v>45</v>
      </c>
      <c r="L73" s="42">
        <f t="shared" si="10"/>
        <v>8</v>
      </c>
      <c r="M73" s="40">
        <f t="shared" si="11"/>
        <v>40</v>
      </c>
      <c r="N73" s="40">
        <f t="shared" si="12"/>
        <v>0</v>
      </c>
      <c r="O73" s="40">
        <f t="shared" si="13"/>
        <v>5</v>
      </c>
      <c r="P73" s="43">
        <f t="shared" si="14"/>
        <v>45</v>
      </c>
      <c r="Q73" s="47"/>
      <c r="R73" s="3"/>
      <c r="S73" s="3"/>
      <c r="T73" s="3"/>
    </row>
    <row r="74" spans="1:20" ht="12">
      <c r="A74" s="35">
        <v>56</v>
      </c>
      <c r="B74" s="36"/>
      <c r="C74" s="59" t="s">
        <v>72</v>
      </c>
      <c r="D74" s="38" t="s">
        <v>22</v>
      </c>
      <c r="E74" s="39">
        <v>1</v>
      </c>
      <c r="F74" s="40">
        <f t="shared" si="8"/>
        <v>9</v>
      </c>
      <c r="G74" s="40">
        <v>5</v>
      </c>
      <c r="H74" s="80">
        <v>45</v>
      </c>
      <c r="I74" s="80">
        <v>25</v>
      </c>
      <c r="J74" s="80">
        <v>6</v>
      </c>
      <c r="K74" s="41">
        <f t="shared" si="9"/>
        <v>76</v>
      </c>
      <c r="L74" s="42">
        <f t="shared" si="10"/>
        <v>9</v>
      </c>
      <c r="M74" s="40">
        <f t="shared" si="11"/>
        <v>45</v>
      </c>
      <c r="N74" s="40">
        <f t="shared" si="12"/>
        <v>25</v>
      </c>
      <c r="O74" s="40">
        <f t="shared" si="13"/>
        <v>6</v>
      </c>
      <c r="P74" s="43">
        <f t="shared" si="14"/>
        <v>76</v>
      </c>
      <c r="Q74" s="47"/>
      <c r="R74" s="3"/>
      <c r="S74" s="3"/>
      <c r="T74" s="3"/>
    </row>
    <row r="75" spans="1:20" ht="24">
      <c r="A75" s="35">
        <v>57</v>
      </c>
      <c r="B75" s="36"/>
      <c r="C75" s="37" t="s">
        <v>73</v>
      </c>
      <c r="D75" s="38" t="s">
        <v>22</v>
      </c>
      <c r="E75" s="39">
        <v>1</v>
      </c>
      <c r="F75" s="40">
        <f t="shared" si="8"/>
        <v>10</v>
      </c>
      <c r="G75" s="40">
        <v>5</v>
      </c>
      <c r="H75" s="80">
        <v>50</v>
      </c>
      <c r="I75" s="80">
        <v>16.8</v>
      </c>
      <c r="J75" s="80">
        <v>6</v>
      </c>
      <c r="K75" s="41">
        <f t="shared" si="9"/>
        <v>72.8</v>
      </c>
      <c r="L75" s="42">
        <f t="shared" si="10"/>
        <v>10</v>
      </c>
      <c r="M75" s="40">
        <f t="shared" si="11"/>
        <v>50</v>
      </c>
      <c r="N75" s="40">
        <f t="shared" si="12"/>
        <v>16.8</v>
      </c>
      <c r="O75" s="40">
        <f t="shared" si="13"/>
        <v>6</v>
      </c>
      <c r="P75" s="43">
        <f t="shared" si="14"/>
        <v>72.8</v>
      </c>
      <c r="Q75" s="47"/>
      <c r="R75" s="3"/>
      <c r="S75" s="3"/>
      <c r="T75" s="3"/>
    </row>
    <row r="76" spans="1:20" ht="12">
      <c r="A76" s="35">
        <v>58</v>
      </c>
      <c r="B76" s="36"/>
      <c r="C76" s="83" t="s">
        <v>74</v>
      </c>
      <c r="D76" s="38" t="s">
        <v>22</v>
      </c>
      <c r="E76" s="39">
        <v>1</v>
      </c>
      <c r="F76" s="40">
        <v>0</v>
      </c>
      <c r="G76" s="40">
        <v>0</v>
      </c>
      <c r="H76" s="80">
        <v>0</v>
      </c>
      <c r="I76" s="80">
        <v>0</v>
      </c>
      <c r="J76" s="80">
        <v>0</v>
      </c>
      <c r="K76" s="41">
        <v>0</v>
      </c>
      <c r="L76" s="42">
        <v>0</v>
      </c>
      <c r="M76" s="40">
        <f t="shared" si="11"/>
        <v>0</v>
      </c>
      <c r="N76" s="40">
        <v>0</v>
      </c>
      <c r="O76" s="40">
        <v>0</v>
      </c>
      <c r="P76" s="43">
        <v>0</v>
      </c>
      <c r="Q76" s="47"/>
      <c r="R76" s="3"/>
      <c r="S76" s="3"/>
      <c r="T76" s="3"/>
    </row>
    <row r="77" spans="1:20" ht="12">
      <c r="A77" s="35">
        <v>59</v>
      </c>
      <c r="B77" s="36"/>
      <c r="C77" s="83" t="s">
        <v>75</v>
      </c>
      <c r="D77" s="38" t="s">
        <v>22</v>
      </c>
      <c r="E77" s="39">
        <v>2</v>
      </c>
      <c r="F77" s="40">
        <v>0</v>
      </c>
      <c r="G77" s="40">
        <v>0</v>
      </c>
      <c r="H77" s="80">
        <v>0</v>
      </c>
      <c r="I77" s="80">
        <v>0</v>
      </c>
      <c r="J77" s="80">
        <v>0</v>
      </c>
      <c r="K77" s="41">
        <v>0</v>
      </c>
      <c r="L77" s="42">
        <v>0</v>
      </c>
      <c r="M77" s="40">
        <v>0</v>
      </c>
      <c r="N77" s="40">
        <v>0</v>
      </c>
      <c r="O77" s="40">
        <v>0</v>
      </c>
      <c r="P77" s="43">
        <v>0</v>
      </c>
      <c r="Q77" s="47"/>
      <c r="R77" s="3"/>
      <c r="S77" s="3"/>
      <c r="T77" s="3"/>
    </row>
    <row r="78" spans="1:20" ht="12">
      <c r="A78" s="35">
        <v>60</v>
      </c>
      <c r="B78" s="36"/>
      <c r="C78" s="83" t="s">
        <v>76</v>
      </c>
      <c r="D78" s="38" t="s">
        <v>22</v>
      </c>
      <c r="E78" s="39">
        <v>1</v>
      </c>
      <c r="F78" s="40">
        <v>0</v>
      </c>
      <c r="G78" s="40">
        <v>0</v>
      </c>
      <c r="H78" s="80">
        <v>0</v>
      </c>
      <c r="I78" s="80">
        <v>0</v>
      </c>
      <c r="J78" s="80">
        <v>0</v>
      </c>
      <c r="K78" s="41">
        <v>0</v>
      </c>
      <c r="L78" s="42">
        <v>0</v>
      </c>
      <c r="M78" s="40">
        <v>0</v>
      </c>
      <c r="N78" s="40">
        <v>0</v>
      </c>
      <c r="O78" s="40">
        <v>0</v>
      </c>
      <c r="P78" s="43">
        <v>0</v>
      </c>
      <c r="Q78" s="47"/>
      <c r="R78" s="3"/>
      <c r="S78" s="3"/>
      <c r="T78" s="3"/>
    </row>
    <row r="79" spans="1:20" ht="12">
      <c r="A79" s="35">
        <v>61</v>
      </c>
      <c r="B79" s="36"/>
      <c r="C79" s="83" t="s">
        <v>77</v>
      </c>
      <c r="D79" s="38" t="s">
        <v>22</v>
      </c>
      <c r="E79" s="39">
        <v>1</v>
      </c>
      <c r="F79" s="40">
        <v>0</v>
      </c>
      <c r="G79" s="40">
        <v>0</v>
      </c>
      <c r="H79" s="80">
        <v>0</v>
      </c>
      <c r="I79" s="80">
        <v>0</v>
      </c>
      <c r="J79" s="80">
        <v>0</v>
      </c>
      <c r="K79" s="41">
        <v>0</v>
      </c>
      <c r="L79" s="42">
        <v>0</v>
      </c>
      <c r="M79" s="40">
        <v>0</v>
      </c>
      <c r="N79" s="40">
        <v>0</v>
      </c>
      <c r="O79" s="40">
        <v>0</v>
      </c>
      <c r="P79" s="43">
        <v>0</v>
      </c>
      <c r="Q79" s="47"/>
      <c r="R79" s="3"/>
      <c r="S79" s="3"/>
      <c r="T79" s="3"/>
    </row>
    <row r="80" spans="1:20" ht="41.25" customHeight="1">
      <c r="A80" s="35">
        <v>62</v>
      </c>
      <c r="B80" s="44"/>
      <c r="C80" s="82" t="s">
        <v>78</v>
      </c>
      <c r="D80" s="38" t="s">
        <v>22</v>
      </c>
      <c r="E80" s="39">
        <v>1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86">
        <v>0</v>
      </c>
      <c r="L80" s="87">
        <v>0</v>
      </c>
      <c r="M80" s="39">
        <v>0</v>
      </c>
      <c r="N80" s="39">
        <v>0</v>
      </c>
      <c r="O80" s="39">
        <v>0</v>
      </c>
      <c r="P80" s="88">
        <v>0</v>
      </c>
      <c r="Q80" s="47"/>
      <c r="R80" s="3"/>
      <c r="S80" s="3"/>
      <c r="T80" s="3"/>
    </row>
    <row r="81" spans="1:20" s="7" customFormat="1" ht="12">
      <c r="A81" s="35"/>
      <c r="B81" s="44"/>
      <c r="C81" s="82" t="s">
        <v>97</v>
      </c>
      <c r="D81" s="38" t="s">
        <v>22</v>
      </c>
      <c r="E81" s="39">
        <v>1</v>
      </c>
      <c r="F81" s="39">
        <f t="shared" ref="F81" si="16">ROUND(H81/G81,2)</f>
        <v>70</v>
      </c>
      <c r="G81" s="39">
        <v>5</v>
      </c>
      <c r="H81" s="39">
        <v>350</v>
      </c>
      <c r="I81" s="39">
        <v>115</v>
      </c>
      <c r="J81" s="39">
        <v>25</v>
      </c>
      <c r="K81" s="86">
        <f t="shared" ref="K81" si="17">ROUND(SUM(H81:J81),2)</f>
        <v>490</v>
      </c>
      <c r="L81" s="87">
        <f t="shared" ref="L81" si="18">ROUND(F81*E81,2)</f>
        <v>70</v>
      </c>
      <c r="M81" s="39">
        <f t="shared" ref="M81" si="19">ROUND(E81*H81,2)</f>
        <v>350</v>
      </c>
      <c r="N81" s="39">
        <f t="shared" ref="N81" si="20">ROUND(E81*I81,2)</f>
        <v>115</v>
      </c>
      <c r="O81" s="39">
        <f t="shared" ref="O81" si="21">ROUND(E81*J81,2)</f>
        <v>25</v>
      </c>
      <c r="P81" s="88">
        <f t="shared" ref="P81" si="22">ROUND(SUM(M81:O81),2)</f>
        <v>490</v>
      </c>
      <c r="Q81" s="47"/>
      <c r="R81" s="3"/>
      <c r="S81" s="3"/>
      <c r="T81" s="3"/>
    </row>
    <row r="82" spans="1:20" s="7" customFormat="1" ht="12">
      <c r="A82" s="35"/>
      <c r="B82" s="44"/>
      <c r="C82" s="82" t="s">
        <v>98</v>
      </c>
      <c r="D82" s="38" t="s">
        <v>22</v>
      </c>
      <c r="E82" s="39">
        <v>1</v>
      </c>
      <c r="F82" s="39">
        <f t="shared" ref="F82" si="23">ROUND(H82/G82,2)</f>
        <v>16</v>
      </c>
      <c r="G82" s="39">
        <v>5</v>
      </c>
      <c r="H82" s="39">
        <v>80</v>
      </c>
      <c r="I82" s="39">
        <v>35</v>
      </c>
      <c r="J82" s="39">
        <v>10</v>
      </c>
      <c r="K82" s="86">
        <f t="shared" ref="K82" si="24">ROUND(SUM(H82:J82),2)</f>
        <v>125</v>
      </c>
      <c r="L82" s="87">
        <f t="shared" ref="L82" si="25">ROUND(F82*E82,2)</f>
        <v>16</v>
      </c>
      <c r="M82" s="39">
        <f t="shared" ref="M82" si="26">ROUND(E82*H82,2)</f>
        <v>80</v>
      </c>
      <c r="N82" s="39">
        <f t="shared" ref="N82" si="27">ROUND(E82*I82,2)</f>
        <v>35</v>
      </c>
      <c r="O82" s="39">
        <f t="shared" ref="O82" si="28">ROUND(E82*J82,2)</f>
        <v>10</v>
      </c>
      <c r="P82" s="88">
        <f t="shared" ref="P82" si="29">ROUND(SUM(M82:O82),2)</f>
        <v>125</v>
      </c>
      <c r="Q82" s="47"/>
      <c r="R82" s="3"/>
      <c r="S82" s="3"/>
      <c r="T82" s="3"/>
    </row>
    <row r="83" spans="1:20" s="7" customFormat="1" ht="12">
      <c r="A83" s="35"/>
      <c r="B83" s="44"/>
      <c r="C83" s="82" t="s">
        <v>99</v>
      </c>
      <c r="D83" s="38" t="s">
        <v>22</v>
      </c>
      <c r="E83" s="39">
        <v>1</v>
      </c>
      <c r="F83" s="39">
        <f t="shared" ref="F83" si="30">ROUND(H83/G83,2)</f>
        <v>9</v>
      </c>
      <c r="G83" s="39">
        <v>5</v>
      </c>
      <c r="H83" s="39">
        <v>45</v>
      </c>
      <c r="I83" s="39">
        <v>25</v>
      </c>
      <c r="J83" s="39">
        <v>7</v>
      </c>
      <c r="K83" s="86">
        <f t="shared" ref="K83" si="31">ROUND(SUM(H83:J83),2)</f>
        <v>77</v>
      </c>
      <c r="L83" s="87">
        <f t="shared" ref="L83" si="32">ROUND(F83*E83,2)</f>
        <v>9</v>
      </c>
      <c r="M83" s="39">
        <f t="shared" ref="M83" si="33">ROUND(E83*H83,2)</f>
        <v>45</v>
      </c>
      <c r="N83" s="39">
        <f t="shared" ref="N83" si="34">ROUND(E83*I83,2)</f>
        <v>25</v>
      </c>
      <c r="O83" s="39">
        <f t="shared" ref="O83" si="35">ROUND(E83*J83,2)</f>
        <v>7</v>
      </c>
      <c r="P83" s="88">
        <f t="shared" ref="P83" si="36">ROUND(SUM(M83:O83),2)</f>
        <v>77</v>
      </c>
      <c r="Q83" s="47"/>
      <c r="R83" s="3"/>
      <c r="S83" s="3"/>
      <c r="T83" s="3"/>
    </row>
    <row r="84" spans="1:20" ht="12">
      <c r="A84" s="35">
        <v>63</v>
      </c>
      <c r="B84" s="44"/>
      <c r="C84" s="82" t="s">
        <v>79</v>
      </c>
      <c r="D84" s="38" t="s">
        <v>22</v>
      </c>
      <c r="E84" s="39">
        <v>1</v>
      </c>
      <c r="F84" s="39">
        <f t="shared" ref="F84:F99" si="37">ROUND(H84/G84,2)</f>
        <v>18</v>
      </c>
      <c r="G84" s="39">
        <v>5</v>
      </c>
      <c r="H84" s="39">
        <v>90</v>
      </c>
      <c r="I84" s="39">
        <v>5</v>
      </c>
      <c r="J84" s="39">
        <v>5</v>
      </c>
      <c r="K84" s="86">
        <f t="shared" ref="K84:K99" si="38">ROUND(SUM(H84:J84),2)</f>
        <v>100</v>
      </c>
      <c r="L84" s="87">
        <f t="shared" ref="L84:L99" si="39">ROUND(F84*E84,2)</f>
        <v>18</v>
      </c>
      <c r="M84" s="39">
        <f t="shared" ref="M84:M99" si="40">ROUND(E84*H84,2)</f>
        <v>90</v>
      </c>
      <c r="N84" s="39">
        <f t="shared" ref="N84:N99" si="41">ROUND(E84*I84,2)</f>
        <v>5</v>
      </c>
      <c r="O84" s="39">
        <f t="shared" ref="O84:O99" si="42">ROUND(E84*J84,2)</f>
        <v>5</v>
      </c>
      <c r="P84" s="88">
        <f t="shared" ref="P84:P99" si="43">ROUND(SUM(M84:O84),2)</f>
        <v>100</v>
      </c>
      <c r="Q84" s="47"/>
      <c r="R84" s="3"/>
      <c r="S84" s="3"/>
      <c r="T84" s="3"/>
    </row>
    <row r="85" spans="1:20" ht="12">
      <c r="A85" s="35"/>
      <c r="B85" s="44"/>
      <c r="C85" s="82"/>
      <c r="D85" s="38"/>
      <c r="E85" s="39"/>
      <c r="F85" s="39"/>
      <c r="G85" s="39"/>
      <c r="H85" s="39"/>
      <c r="I85" s="39"/>
      <c r="J85" s="39"/>
      <c r="K85" s="86"/>
      <c r="L85" s="87"/>
      <c r="M85" s="39"/>
      <c r="N85" s="39"/>
      <c r="O85" s="39"/>
      <c r="P85" s="88"/>
      <c r="Q85" s="47"/>
      <c r="R85" s="3"/>
      <c r="S85" s="3"/>
      <c r="T85" s="3"/>
    </row>
    <row r="86" spans="1:20" ht="36">
      <c r="A86" s="27"/>
      <c r="B86" s="48"/>
      <c r="C86" s="89" t="s">
        <v>80</v>
      </c>
      <c r="D86" s="90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7"/>
      <c r="R86" s="3"/>
      <c r="S86" s="3"/>
      <c r="T86" s="3"/>
    </row>
    <row r="87" spans="1:20" ht="12">
      <c r="A87" s="35">
        <v>64</v>
      </c>
      <c r="B87" s="36"/>
      <c r="C87" s="83" t="s">
        <v>24</v>
      </c>
      <c r="D87" s="38" t="s">
        <v>22</v>
      </c>
      <c r="E87" s="39">
        <v>1</v>
      </c>
      <c r="F87" s="39">
        <f t="shared" si="37"/>
        <v>10</v>
      </c>
      <c r="G87" s="39">
        <v>5</v>
      </c>
      <c r="H87" s="39">
        <v>50</v>
      </c>
      <c r="I87" s="39">
        <v>0</v>
      </c>
      <c r="J87" s="39">
        <v>10</v>
      </c>
      <c r="K87" s="86">
        <f t="shared" si="38"/>
        <v>60</v>
      </c>
      <c r="L87" s="87">
        <f t="shared" si="39"/>
        <v>10</v>
      </c>
      <c r="M87" s="39">
        <f t="shared" si="40"/>
        <v>50</v>
      </c>
      <c r="N87" s="39">
        <f t="shared" si="41"/>
        <v>0</v>
      </c>
      <c r="O87" s="39">
        <f t="shared" si="42"/>
        <v>10</v>
      </c>
      <c r="P87" s="88">
        <f t="shared" si="43"/>
        <v>60</v>
      </c>
      <c r="Q87" s="47"/>
      <c r="R87" s="3"/>
      <c r="S87" s="3"/>
      <c r="T87" s="3"/>
    </row>
    <row r="88" spans="1:20" ht="12">
      <c r="A88" s="35">
        <v>65</v>
      </c>
      <c r="B88" s="36"/>
      <c r="C88" s="83" t="s">
        <v>71</v>
      </c>
      <c r="D88" s="38" t="s">
        <v>22</v>
      </c>
      <c r="E88" s="39">
        <v>1</v>
      </c>
      <c r="F88" s="39">
        <f t="shared" si="37"/>
        <v>8</v>
      </c>
      <c r="G88" s="39">
        <v>5</v>
      </c>
      <c r="H88" s="39">
        <v>40</v>
      </c>
      <c r="I88" s="39">
        <v>0</v>
      </c>
      <c r="J88" s="39">
        <v>5</v>
      </c>
      <c r="K88" s="86">
        <f t="shared" si="38"/>
        <v>45</v>
      </c>
      <c r="L88" s="87">
        <f t="shared" si="39"/>
        <v>8</v>
      </c>
      <c r="M88" s="39">
        <f t="shared" si="40"/>
        <v>40</v>
      </c>
      <c r="N88" s="39">
        <f t="shared" si="41"/>
        <v>0</v>
      </c>
      <c r="O88" s="39">
        <f t="shared" si="42"/>
        <v>5</v>
      </c>
      <c r="P88" s="88">
        <f t="shared" si="43"/>
        <v>45</v>
      </c>
      <c r="Q88" s="47"/>
      <c r="R88" s="3"/>
      <c r="S88" s="3"/>
      <c r="T88" s="3"/>
    </row>
    <row r="89" spans="1:20" ht="12">
      <c r="A89" s="35">
        <v>66</v>
      </c>
      <c r="B89" s="36"/>
      <c r="C89" s="91" t="s">
        <v>72</v>
      </c>
      <c r="D89" s="38" t="s">
        <v>22</v>
      </c>
      <c r="E89" s="39">
        <v>1</v>
      </c>
      <c r="F89" s="39">
        <f t="shared" si="37"/>
        <v>9</v>
      </c>
      <c r="G89" s="39">
        <v>5</v>
      </c>
      <c r="H89" s="39">
        <v>45</v>
      </c>
      <c r="I89" s="39">
        <v>25</v>
      </c>
      <c r="J89" s="39">
        <v>6</v>
      </c>
      <c r="K89" s="86">
        <f t="shared" si="38"/>
        <v>76</v>
      </c>
      <c r="L89" s="87">
        <f t="shared" si="39"/>
        <v>9</v>
      </c>
      <c r="M89" s="39">
        <f t="shared" si="40"/>
        <v>45</v>
      </c>
      <c r="N89" s="39">
        <f t="shared" si="41"/>
        <v>25</v>
      </c>
      <c r="O89" s="39">
        <f t="shared" si="42"/>
        <v>6</v>
      </c>
      <c r="P89" s="88">
        <f t="shared" si="43"/>
        <v>76</v>
      </c>
      <c r="Q89" s="47"/>
      <c r="R89" s="3"/>
      <c r="S89" s="3"/>
      <c r="T89" s="3"/>
    </row>
    <row r="90" spans="1:20" ht="24">
      <c r="A90" s="35">
        <v>67</v>
      </c>
      <c r="B90" s="36"/>
      <c r="C90" s="83" t="s">
        <v>73</v>
      </c>
      <c r="D90" s="38" t="s">
        <v>22</v>
      </c>
      <c r="E90" s="39">
        <v>1</v>
      </c>
      <c r="F90" s="39">
        <f t="shared" si="37"/>
        <v>10</v>
      </c>
      <c r="G90" s="39">
        <v>5</v>
      </c>
      <c r="H90" s="39">
        <v>50</v>
      </c>
      <c r="I90" s="39">
        <v>16.8</v>
      </c>
      <c r="J90" s="39">
        <v>6</v>
      </c>
      <c r="K90" s="86">
        <f t="shared" si="38"/>
        <v>72.8</v>
      </c>
      <c r="L90" s="87">
        <f>ROUND(F90*E90,2)</f>
        <v>10</v>
      </c>
      <c r="M90" s="39">
        <f t="shared" si="40"/>
        <v>50</v>
      </c>
      <c r="N90" s="39">
        <f t="shared" si="41"/>
        <v>16.8</v>
      </c>
      <c r="O90" s="39">
        <f t="shared" si="42"/>
        <v>6</v>
      </c>
      <c r="P90" s="88">
        <f t="shared" si="43"/>
        <v>72.8</v>
      </c>
      <c r="Q90" s="47"/>
      <c r="R90" s="3"/>
      <c r="S90" s="3"/>
      <c r="T90" s="3"/>
    </row>
    <row r="91" spans="1:20" ht="12">
      <c r="A91" s="35">
        <v>68</v>
      </c>
      <c r="B91" s="36"/>
      <c r="C91" s="83" t="s">
        <v>74</v>
      </c>
      <c r="D91" s="38" t="s">
        <v>22</v>
      </c>
      <c r="E91" s="39">
        <v>1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86">
        <v>0</v>
      </c>
      <c r="L91" s="87">
        <v>0</v>
      </c>
      <c r="M91" s="39">
        <f t="shared" si="40"/>
        <v>0</v>
      </c>
      <c r="N91" s="39">
        <f t="shared" si="41"/>
        <v>0</v>
      </c>
      <c r="O91" s="39">
        <f t="shared" si="42"/>
        <v>0</v>
      </c>
      <c r="P91" s="88">
        <f t="shared" si="43"/>
        <v>0</v>
      </c>
      <c r="Q91" s="47"/>
      <c r="R91" s="3"/>
      <c r="S91" s="3"/>
      <c r="T91" s="3"/>
    </row>
    <row r="92" spans="1:20" ht="12">
      <c r="A92" s="35">
        <v>69</v>
      </c>
      <c r="B92" s="36"/>
      <c r="C92" s="83" t="s">
        <v>75</v>
      </c>
      <c r="D92" s="38"/>
      <c r="E92" s="39"/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86">
        <v>0</v>
      </c>
      <c r="L92" s="87">
        <v>0</v>
      </c>
      <c r="M92" s="39">
        <v>0</v>
      </c>
      <c r="N92" s="39">
        <v>0</v>
      </c>
      <c r="O92" s="39">
        <v>0</v>
      </c>
      <c r="P92" s="88">
        <v>0</v>
      </c>
      <c r="Q92" s="47"/>
      <c r="R92" s="3"/>
      <c r="S92" s="3"/>
      <c r="T92" s="3"/>
    </row>
    <row r="93" spans="1:20" ht="12">
      <c r="A93" s="35">
        <v>70</v>
      </c>
      <c r="B93" s="36"/>
      <c r="C93" s="83" t="s">
        <v>76</v>
      </c>
      <c r="D93" s="38" t="s">
        <v>22</v>
      </c>
      <c r="E93" s="39">
        <v>1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86">
        <v>0</v>
      </c>
      <c r="L93" s="87">
        <v>0</v>
      </c>
      <c r="M93" s="39">
        <v>0</v>
      </c>
      <c r="N93" s="39">
        <v>0</v>
      </c>
      <c r="O93" s="39">
        <v>0</v>
      </c>
      <c r="P93" s="88">
        <v>0</v>
      </c>
      <c r="Q93" s="47"/>
      <c r="R93" s="3"/>
      <c r="S93" s="3"/>
      <c r="T93" s="3"/>
    </row>
    <row r="94" spans="1:20" ht="12">
      <c r="A94" s="35">
        <v>71</v>
      </c>
      <c r="B94" s="36"/>
      <c r="C94" s="83" t="s">
        <v>77</v>
      </c>
      <c r="D94" s="38" t="s">
        <v>22</v>
      </c>
      <c r="E94" s="39">
        <v>1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86">
        <v>0</v>
      </c>
      <c r="L94" s="87">
        <v>0</v>
      </c>
      <c r="M94" s="39">
        <v>0</v>
      </c>
      <c r="N94" s="39">
        <v>0</v>
      </c>
      <c r="O94" s="39">
        <v>0</v>
      </c>
      <c r="P94" s="88">
        <v>0</v>
      </c>
      <c r="Q94" s="47"/>
      <c r="R94" s="3"/>
      <c r="S94" s="3"/>
      <c r="T94" s="3"/>
    </row>
    <row r="95" spans="1:20" ht="38.25" customHeight="1">
      <c r="A95" s="35">
        <v>72</v>
      </c>
      <c r="B95" s="36"/>
      <c r="C95" s="82" t="s">
        <v>78</v>
      </c>
      <c r="D95" s="38" t="s">
        <v>22</v>
      </c>
      <c r="E95" s="39">
        <v>1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86">
        <v>0</v>
      </c>
      <c r="L95" s="87">
        <v>0</v>
      </c>
      <c r="M95" s="39">
        <v>0</v>
      </c>
      <c r="N95" s="39">
        <v>0</v>
      </c>
      <c r="O95" s="39">
        <v>0</v>
      </c>
      <c r="P95" s="88">
        <v>0</v>
      </c>
      <c r="Q95" s="47"/>
      <c r="R95" s="3"/>
      <c r="S95" s="3"/>
      <c r="T95" s="3"/>
    </row>
    <row r="96" spans="1:20" s="7" customFormat="1" ht="12">
      <c r="A96" s="35"/>
      <c r="B96" s="36"/>
      <c r="C96" s="82" t="s">
        <v>97</v>
      </c>
      <c r="D96" s="38" t="s">
        <v>22</v>
      </c>
      <c r="E96" s="39">
        <v>1</v>
      </c>
      <c r="F96" s="39">
        <f t="shared" ref="F96:F98" si="44">ROUND(H96/G96,2)</f>
        <v>70</v>
      </c>
      <c r="G96" s="39">
        <v>5</v>
      </c>
      <c r="H96" s="39">
        <v>350</v>
      </c>
      <c r="I96" s="39">
        <v>115</v>
      </c>
      <c r="J96" s="39">
        <v>25</v>
      </c>
      <c r="K96" s="86">
        <f t="shared" ref="K96:K98" si="45">ROUND(SUM(H96:J96),2)</f>
        <v>490</v>
      </c>
      <c r="L96" s="87">
        <f t="shared" ref="L96:L98" si="46">ROUND(F96*E96,2)</f>
        <v>70</v>
      </c>
      <c r="M96" s="39">
        <f t="shared" ref="M96:M98" si="47">ROUND(E96*H96,2)</f>
        <v>350</v>
      </c>
      <c r="N96" s="39">
        <f t="shared" ref="N96:N98" si="48">ROUND(E96*I96,2)</f>
        <v>115</v>
      </c>
      <c r="O96" s="39">
        <f t="shared" ref="O96:O98" si="49">ROUND(E96*J96,2)</f>
        <v>25</v>
      </c>
      <c r="P96" s="88">
        <f t="shared" ref="P96:P98" si="50">ROUND(SUM(M96:O96),2)</f>
        <v>490</v>
      </c>
      <c r="Q96" s="47"/>
      <c r="R96" s="3"/>
      <c r="S96" s="3"/>
      <c r="T96" s="3"/>
    </row>
    <row r="97" spans="1:24" s="7" customFormat="1" ht="12">
      <c r="A97" s="35"/>
      <c r="B97" s="36"/>
      <c r="C97" s="82" t="s">
        <v>98</v>
      </c>
      <c r="D97" s="38" t="s">
        <v>22</v>
      </c>
      <c r="E97" s="39">
        <v>1</v>
      </c>
      <c r="F97" s="39">
        <f t="shared" si="44"/>
        <v>16</v>
      </c>
      <c r="G97" s="39">
        <v>5</v>
      </c>
      <c r="H97" s="39">
        <v>80</v>
      </c>
      <c r="I97" s="39">
        <v>35</v>
      </c>
      <c r="J97" s="39">
        <v>10</v>
      </c>
      <c r="K97" s="86">
        <f t="shared" si="45"/>
        <v>125</v>
      </c>
      <c r="L97" s="87">
        <f t="shared" si="46"/>
        <v>16</v>
      </c>
      <c r="M97" s="39">
        <f t="shared" si="47"/>
        <v>80</v>
      </c>
      <c r="N97" s="39">
        <f t="shared" si="48"/>
        <v>35</v>
      </c>
      <c r="O97" s="39">
        <f t="shared" si="49"/>
        <v>10</v>
      </c>
      <c r="P97" s="88">
        <f t="shared" si="50"/>
        <v>125</v>
      </c>
      <c r="Q97" s="47"/>
      <c r="R97" s="3"/>
      <c r="S97" s="3"/>
      <c r="T97" s="3"/>
    </row>
    <row r="98" spans="1:24" s="7" customFormat="1" ht="12">
      <c r="A98" s="35"/>
      <c r="B98" s="36"/>
      <c r="C98" s="82" t="s">
        <v>99</v>
      </c>
      <c r="D98" s="38" t="s">
        <v>22</v>
      </c>
      <c r="E98" s="39">
        <v>1</v>
      </c>
      <c r="F98" s="39">
        <f t="shared" si="44"/>
        <v>9</v>
      </c>
      <c r="G98" s="39">
        <v>5</v>
      </c>
      <c r="H98" s="39">
        <v>45</v>
      </c>
      <c r="I98" s="39">
        <v>25</v>
      </c>
      <c r="J98" s="39">
        <v>7</v>
      </c>
      <c r="K98" s="86">
        <f t="shared" si="45"/>
        <v>77</v>
      </c>
      <c r="L98" s="87">
        <f t="shared" si="46"/>
        <v>9</v>
      </c>
      <c r="M98" s="39">
        <f t="shared" si="47"/>
        <v>45</v>
      </c>
      <c r="N98" s="39">
        <f t="shared" si="48"/>
        <v>25</v>
      </c>
      <c r="O98" s="39">
        <f t="shared" si="49"/>
        <v>7</v>
      </c>
      <c r="P98" s="88">
        <f t="shared" si="50"/>
        <v>77</v>
      </c>
      <c r="Q98" s="47"/>
      <c r="R98" s="3"/>
      <c r="S98" s="3"/>
      <c r="T98" s="3"/>
    </row>
    <row r="99" spans="1:24" ht="12">
      <c r="A99" s="35">
        <v>73</v>
      </c>
      <c r="B99" s="36"/>
      <c r="C99" s="82" t="s">
        <v>79</v>
      </c>
      <c r="D99" s="38" t="s">
        <v>22</v>
      </c>
      <c r="E99" s="39">
        <v>1</v>
      </c>
      <c r="F99" s="39">
        <f t="shared" si="37"/>
        <v>18</v>
      </c>
      <c r="G99" s="39">
        <v>5</v>
      </c>
      <c r="H99" s="39">
        <v>90</v>
      </c>
      <c r="I99" s="39">
        <v>5</v>
      </c>
      <c r="J99" s="39">
        <v>5</v>
      </c>
      <c r="K99" s="86">
        <f t="shared" si="38"/>
        <v>100</v>
      </c>
      <c r="L99" s="87">
        <f t="shared" si="39"/>
        <v>18</v>
      </c>
      <c r="M99" s="39">
        <f t="shared" si="40"/>
        <v>90</v>
      </c>
      <c r="N99" s="39">
        <f t="shared" si="41"/>
        <v>5</v>
      </c>
      <c r="O99" s="39">
        <f t="shared" si="42"/>
        <v>5</v>
      </c>
      <c r="P99" s="88">
        <f t="shared" si="43"/>
        <v>100</v>
      </c>
      <c r="Q99" s="47"/>
      <c r="R99" s="3"/>
      <c r="S99" s="3"/>
      <c r="T99" s="3"/>
    </row>
    <row r="100" spans="1:24" s="7" customFormat="1" ht="12">
      <c r="A100" s="35">
        <v>73</v>
      </c>
      <c r="B100" s="36"/>
      <c r="C100" s="82" t="s">
        <v>100</v>
      </c>
      <c r="D100" s="38" t="s">
        <v>22</v>
      </c>
      <c r="E100" s="39">
        <v>1</v>
      </c>
      <c r="F100" s="39">
        <f t="shared" ref="F100" si="51">ROUND(H100/G100,2)</f>
        <v>70</v>
      </c>
      <c r="G100" s="39">
        <v>5</v>
      </c>
      <c r="H100" s="39">
        <v>350</v>
      </c>
      <c r="I100" s="39">
        <v>240</v>
      </c>
      <c r="J100" s="39">
        <v>10</v>
      </c>
      <c r="K100" s="86">
        <f t="shared" ref="K100" si="52">ROUND(SUM(H100:J100),2)</f>
        <v>600</v>
      </c>
      <c r="L100" s="87">
        <f t="shared" ref="L100" si="53">ROUND(F100*E100,2)</f>
        <v>70</v>
      </c>
      <c r="M100" s="39">
        <f t="shared" ref="M100" si="54">ROUND(E100*H100,2)</f>
        <v>350</v>
      </c>
      <c r="N100" s="39">
        <f t="shared" ref="N100" si="55">ROUND(E100*I100,2)</f>
        <v>240</v>
      </c>
      <c r="O100" s="39">
        <f t="shared" ref="O100" si="56">ROUND(E100*J100,2)</f>
        <v>10</v>
      </c>
      <c r="P100" s="88">
        <f t="shared" ref="P100" si="57">ROUND(SUM(M100:O100),2)</f>
        <v>600</v>
      </c>
      <c r="Q100" s="47"/>
      <c r="R100" s="3"/>
      <c r="S100" s="3"/>
      <c r="T100" s="3"/>
    </row>
    <row r="101" spans="1:24" ht="12.75" thickBot="1">
      <c r="A101" s="60"/>
      <c r="B101" s="61"/>
      <c r="C101" s="92"/>
      <c r="D101" s="93"/>
      <c r="E101" s="94"/>
      <c r="F101" s="94"/>
      <c r="G101" s="94"/>
      <c r="H101" s="94"/>
      <c r="I101" s="94"/>
      <c r="J101" s="94"/>
      <c r="K101" s="94"/>
      <c r="L101" s="95"/>
      <c r="M101" s="96"/>
      <c r="N101" s="96"/>
      <c r="O101" s="96"/>
      <c r="P101" s="97"/>
      <c r="Q101" s="47"/>
      <c r="R101" s="3"/>
      <c r="S101" s="5"/>
      <c r="T101" s="5"/>
    </row>
    <row r="102" spans="1:24" ht="12">
      <c r="A102" s="110" t="s">
        <v>94</v>
      </c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71">
        <f t="shared" ref="L102:O102" si="58">ROUND(SUM(L11:L100),2)</f>
        <v>3074.94</v>
      </c>
      <c r="M102" s="71">
        <f t="shared" si="58"/>
        <v>15374.69</v>
      </c>
      <c r="N102" s="71">
        <f t="shared" si="58"/>
        <v>15420.62</v>
      </c>
      <c r="O102" s="71">
        <f t="shared" si="58"/>
        <v>3722.97</v>
      </c>
      <c r="P102" s="71">
        <f>ROUND(SUM(P11:P100),2)</f>
        <v>34518.28</v>
      </c>
      <c r="Q102" s="9"/>
      <c r="S102" s="84"/>
      <c r="T102" s="85"/>
    </row>
    <row r="103" spans="1:24" ht="11.25" customHeight="1">
      <c r="A103" s="112" t="s">
        <v>95</v>
      </c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42"/>
      <c r="M103" s="40"/>
      <c r="N103" s="40"/>
      <c r="O103" s="40"/>
      <c r="P103" s="43">
        <f>P102*7%</f>
        <v>2416.2796000000003</v>
      </c>
      <c r="Q103" s="9"/>
      <c r="R103" s="4"/>
      <c r="S103" s="84"/>
      <c r="T103" s="85"/>
    </row>
    <row r="104" spans="1:24" ht="11.25" customHeight="1">
      <c r="A104" s="62"/>
      <c r="B104" s="63"/>
      <c r="C104" s="63"/>
      <c r="D104" s="63"/>
      <c r="E104" s="63"/>
      <c r="F104" s="63"/>
      <c r="G104" s="63"/>
      <c r="H104" s="113" t="s">
        <v>93</v>
      </c>
      <c r="I104" s="113"/>
      <c r="J104" s="113"/>
      <c r="K104" s="122"/>
      <c r="L104" s="42"/>
      <c r="M104" s="40"/>
      <c r="N104" s="40"/>
      <c r="O104" s="40"/>
      <c r="P104" s="43">
        <f>P103*10%</f>
        <v>241.62796000000003</v>
      </c>
      <c r="Q104" s="9"/>
      <c r="R104" s="4"/>
      <c r="S104" s="84"/>
      <c r="T104" s="85"/>
    </row>
    <row r="105" spans="1:24" ht="11.25" customHeight="1">
      <c r="A105" s="112" t="s">
        <v>92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42"/>
      <c r="M105" s="40"/>
      <c r="N105" s="40"/>
      <c r="O105" s="40"/>
      <c r="P105" s="43">
        <f>P102*6%</f>
        <v>2071.0967999999998</v>
      </c>
      <c r="Q105" s="9"/>
      <c r="R105" s="4"/>
      <c r="S105" s="84"/>
      <c r="T105" s="85"/>
    </row>
    <row r="106" spans="1:24" ht="12">
      <c r="A106" s="114" t="s">
        <v>13</v>
      </c>
      <c r="B106" s="115"/>
      <c r="C106" s="115"/>
      <c r="D106" s="115"/>
      <c r="E106" s="115"/>
      <c r="F106" s="115"/>
      <c r="G106" s="115"/>
      <c r="H106" s="115"/>
      <c r="I106" s="115"/>
      <c r="J106" s="115"/>
      <c r="K106" s="115"/>
      <c r="L106" s="64"/>
      <c r="M106" s="65"/>
      <c r="N106" s="65"/>
      <c r="O106" s="65"/>
      <c r="P106" s="66">
        <f>SUM(P102,P103,P105,)</f>
        <v>39005.6564</v>
      </c>
      <c r="Q106" s="9"/>
      <c r="R106" s="4"/>
      <c r="S106" s="84"/>
      <c r="T106" s="85"/>
    </row>
    <row r="107" spans="1:24" ht="12" customHeight="1" thickBot="1">
      <c r="A107" s="103" t="s">
        <v>96</v>
      </c>
      <c r="B107" s="104"/>
      <c r="C107" s="104"/>
      <c r="D107" s="104"/>
      <c r="E107" s="104"/>
      <c r="F107" s="104"/>
      <c r="G107" s="104"/>
      <c r="H107" s="104"/>
      <c r="I107" s="104"/>
      <c r="J107" s="104"/>
      <c r="K107" s="105"/>
      <c r="L107" s="67"/>
      <c r="M107" s="68"/>
      <c r="N107" s="68"/>
      <c r="O107" s="68"/>
      <c r="P107" s="69">
        <f>P106*1.21</f>
        <v>47196.844244</v>
      </c>
      <c r="Q107" s="9"/>
      <c r="R107" s="4"/>
      <c r="S107" s="81"/>
      <c r="T107" s="85"/>
    </row>
    <row r="108" spans="1:24" s="76" customFormat="1" ht="15">
      <c r="A108" s="102" t="s">
        <v>85</v>
      </c>
      <c r="B108" s="102"/>
      <c r="C108" s="77" t="s">
        <v>86</v>
      </c>
      <c r="D108" s="77"/>
      <c r="G108" s="77" t="s">
        <v>87</v>
      </c>
      <c r="H108" s="77"/>
      <c r="I108" s="77" t="s">
        <v>88</v>
      </c>
      <c r="J108" s="77"/>
      <c r="K108" s="77"/>
      <c r="L108" s="77"/>
      <c r="M108" s="77"/>
      <c r="Q108" s="78"/>
      <c r="R108" s="78"/>
      <c r="S108" s="78"/>
      <c r="T108" s="78"/>
      <c r="U108" s="78"/>
      <c r="V108" s="78"/>
      <c r="W108" s="78"/>
      <c r="X108" s="78"/>
    </row>
    <row r="109" spans="1:24" s="75" customFormat="1" ht="12.75">
      <c r="B109" s="75" t="s">
        <v>89</v>
      </c>
      <c r="G109" s="101" t="s">
        <v>90</v>
      </c>
      <c r="H109" s="101"/>
      <c r="I109" s="101"/>
      <c r="J109" s="101"/>
      <c r="K109" s="101"/>
      <c r="L109" s="101"/>
      <c r="M109" s="101"/>
      <c r="Q109" s="79"/>
      <c r="R109" s="79"/>
      <c r="S109" s="79"/>
      <c r="T109" s="79"/>
      <c r="U109" s="79"/>
      <c r="V109" s="79"/>
      <c r="W109" s="79"/>
      <c r="X109" s="79"/>
    </row>
    <row r="110" spans="1:24" s="75" customFormat="1" ht="12.75">
      <c r="B110" s="75" t="s">
        <v>91</v>
      </c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</row>
    <row r="111" spans="1:24" s="74" customFormat="1" ht="15.7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</row>
    <row r="112" spans="1:24" s="74" customFormat="1" ht="15.7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</row>
    <row r="113" spans="1:23" s="74" customFormat="1" ht="15.7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</row>
    <row r="114" spans="1:23" s="74" customFormat="1" ht="15.7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</row>
    <row r="115" spans="1:23" s="74" customFormat="1" ht="15.7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</row>
    <row r="116" spans="1:23" s="74" customFormat="1" ht="15.7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</row>
    <row r="119" spans="1:23" ht="12.75">
      <c r="A119" s="6"/>
    </row>
    <row r="120" spans="1:23" ht="12.75">
      <c r="A120" s="6"/>
    </row>
  </sheetData>
  <mergeCells count="26">
    <mergeCell ref="G109:M109"/>
    <mergeCell ref="A108:B108"/>
    <mergeCell ref="A107:K107"/>
    <mergeCell ref="F8:K8"/>
    <mergeCell ref="L8:P8"/>
    <mergeCell ref="A102:K102"/>
    <mergeCell ref="A105:K105"/>
    <mergeCell ref="A106:K106"/>
    <mergeCell ref="A8:A9"/>
    <mergeCell ref="B8:B9"/>
    <mergeCell ref="C8:C9"/>
    <mergeCell ref="D8:D9"/>
    <mergeCell ref="E8:E9"/>
    <mergeCell ref="H104:K104"/>
    <mergeCell ref="A103:K103"/>
    <mergeCell ref="A4:B4"/>
    <mergeCell ref="C4:E4"/>
    <mergeCell ref="A5:P5"/>
    <mergeCell ref="A6:P6"/>
    <mergeCell ref="A7:B7"/>
    <mergeCell ref="A1:B1"/>
    <mergeCell ref="C1:E1"/>
    <mergeCell ref="A2:B2"/>
    <mergeCell ref="C2:E2"/>
    <mergeCell ref="A3:B3"/>
    <mergeCell ref="C3:E3"/>
  </mergeCells>
  <pageMargins left="0.51181102362204722" right="0.43307086614173229" top="0.74803149606299213" bottom="0.35433070866141736" header="0.31496062992125984" footer="0.31496062992125984"/>
  <pageSetup paperSize="9" scale="77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ieejas mezlu atjaunošana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2018-06-06T12:19:31Z</dcterms:modified>
</cp:coreProperties>
</file>