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835" tabRatio="664" activeTab="0"/>
  </bookViews>
  <sheets>
    <sheet name="Zāles+Zob_2010" sheetId="1" r:id="rId1"/>
  </sheets>
  <definedNames>
    <definedName name="_xlnm._FilterDatabase" localSheetId="0" hidden="1">'Zāles+Zob_2010'!$A$4:$I$969</definedName>
  </definedNames>
  <calcPr fullCalcOnLoad="1"/>
</workbook>
</file>

<file path=xl/sharedStrings.xml><?xml version="1.0" encoding="utf-8"?>
<sst xmlns="http://schemas.openxmlformats.org/spreadsheetml/2006/main" count="992" uniqueCount="637">
  <si>
    <t>B01 - Līdzekļi trombožu ārstēšanai un profilaksei</t>
  </si>
  <si>
    <t xml:space="preserve">Warfarin </t>
  </si>
  <si>
    <t>B02 - Hemostatiskie līdzekļi</t>
  </si>
  <si>
    <t>B03 - Antianēmiskie līdzekļi</t>
  </si>
  <si>
    <t>B05 - Plazmas aizstājēji un infūzijas šķīdumi</t>
  </si>
  <si>
    <t>A02 - Zāles skābes izdales radītu traucējumu ārstēšanai</t>
  </si>
  <si>
    <t>V03 - Citi terapeitiskie zāļu preparāti</t>
  </si>
  <si>
    <t>Calcii folinas</t>
  </si>
  <si>
    <t>V08 - Citi neterapeitiski līdzekļi (kontrastvielas)</t>
  </si>
  <si>
    <t>Iohexolum</t>
  </si>
  <si>
    <t>Iodixanolum</t>
  </si>
  <si>
    <t>Gadodiamidum</t>
  </si>
  <si>
    <t>Gadobutrolum</t>
  </si>
  <si>
    <t>C01 - Kardiotoniskie līdzekļi</t>
  </si>
  <si>
    <t>Menthylii isovaleras (Validolum) vai ekvivalents</t>
  </si>
  <si>
    <t>C03 - Diurētiskie līdzekļi</t>
  </si>
  <si>
    <t>C04 - Perifēriskie vazodilatatori</t>
  </si>
  <si>
    <t>C07 -  β adrenoreceptoru blokatori</t>
  </si>
  <si>
    <t>C08 -  Kalcija kanālu blokatori</t>
  </si>
  <si>
    <t>C09 - Renīna - angiotenzīna sistēmu ietekmējošie līdzekļi</t>
  </si>
  <si>
    <t>M01 - Pretiekaisuma un pretreimatisma līdzekļi</t>
  </si>
  <si>
    <t>M03 - Miorelaksanti</t>
  </si>
  <si>
    <t>Suxamethonium</t>
  </si>
  <si>
    <t>H01 - Hipofīzes, hipotalāma hormoni un to analogi</t>
  </si>
  <si>
    <t>H02 - Kortikosteroīdi sistēmiskai lietošanai</t>
  </si>
  <si>
    <t>N01 - Anestēzijas līdzekļi</t>
  </si>
  <si>
    <t>Natrii oxybutyras</t>
  </si>
  <si>
    <t>N02 - Pretsāpju līdzekļi</t>
  </si>
  <si>
    <t>N05 - Psiholeptiskie līdzekļi</t>
  </si>
  <si>
    <t>N07 - Citi nervu sistēmu ietekmējoši līdzekļi</t>
  </si>
  <si>
    <t>Cerebrolysinum</t>
  </si>
  <si>
    <t>Ipidacrinum</t>
  </si>
  <si>
    <t>Candesartanum</t>
  </si>
  <si>
    <t>C10 - Seruma lipīdus reducējoši līdzekļi</t>
  </si>
  <si>
    <t>Atorvastatinum</t>
  </si>
  <si>
    <t>Cisatracurium</t>
  </si>
  <si>
    <t>Gabapentinum</t>
  </si>
  <si>
    <t>Melperonum</t>
  </si>
  <si>
    <t>J01 - Pretmikrobu līdzekļi sistemātiskai lietošanai</t>
  </si>
  <si>
    <t>J02 - Pretsēnīšu līdzekļi sistemātiskai lietošanai</t>
  </si>
  <si>
    <t>J04 - Pretmikobaktēriju līdzekļi</t>
  </si>
  <si>
    <t>J05 - Pretvīrusu līdzekļi sistemātiskai lietošanai</t>
  </si>
  <si>
    <t>Oseltamivirum</t>
  </si>
  <si>
    <t>J06 - Serumi un imūnglobulīni</t>
  </si>
  <si>
    <t>Amiodaronum</t>
  </si>
  <si>
    <t>Dalteparinum</t>
  </si>
  <si>
    <t>Nadroparinum</t>
  </si>
  <si>
    <t>L01 - Pretaudzēju līdzekļi</t>
  </si>
  <si>
    <t xml:space="preserve">Paclitaxelum </t>
  </si>
  <si>
    <t>Oxaliplatin</t>
  </si>
  <si>
    <t>L03 - Imūnstimulatori</t>
  </si>
  <si>
    <t>L04 - Imūnsupresanti</t>
  </si>
  <si>
    <t>Acidum mycophenolicum</t>
  </si>
  <si>
    <t>Pozīcijas Nr.</t>
  </si>
  <si>
    <t>** - norādīt ne vairāk, kā divus ciparus aiz komata</t>
  </si>
  <si>
    <t>Abciximabum</t>
  </si>
  <si>
    <t>Enoxaparinum</t>
  </si>
  <si>
    <t xml:space="preserve">Prothrombinum multiplex humanum </t>
  </si>
  <si>
    <t>Aminoskābes bez elektrolītiem</t>
  </si>
  <si>
    <t>Aminoskābes ar elektrolītiem</t>
  </si>
  <si>
    <t>Aminoskābes bērniem un jaundzimušajiem</t>
  </si>
  <si>
    <t>Aminoskābes aknu darbības  traucējumiem</t>
  </si>
  <si>
    <t>Natrii glycerophosphas anhydricum</t>
  </si>
  <si>
    <t xml:space="preserve">Magnesii sulfas </t>
  </si>
  <si>
    <t>A03-Zāles funkcionālu zarnu traucējumu ārstēšanai</t>
  </si>
  <si>
    <t>Drotaverini hydrochlorium</t>
  </si>
  <si>
    <t xml:space="preserve">Atropini sulfas </t>
  </si>
  <si>
    <t xml:space="preserve">Butylscopolamini bromidum </t>
  </si>
  <si>
    <t xml:space="preserve">Metoclopramidum </t>
  </si>
  <si>
    <t xml:space="preserve">A06- Zarnu gļotādas kairinoši līdzekļi </t>
  </si>
  <si>
    <t>Bisacodilum</t>
  </si>
  <si>
    <t>Natrii picosulfas</t>
  </si>
  <si>
    <t>Lactulosum</t>
  </si>
  <si>
    <t>A07-Līdzekļi zarnu infekciju ārstēšanai</t>
  </si>
  <si>
    <t xml:space="preserve">Carbo activatus </t>
  </si>
  <si>
    <t>Loperamidum</t>
  </si>
  <si>
    <t>Sulfasalazinum</t>
  </si>
  <si>
    <t>A09- Gremošanu sekmējoši līdzekļi</t>
  </si>
  <si>
    <t>A10- Pretdiabēta līdzekļi</t>
  </si>
  <si>
    <t>Gliclazidum</t>
  </si>
  <si>
    <t>Thiamini hydrochloridum</t>
  </si>
  <si>
    <t>A11-Vitamīnu ārstniecības līdzekļi</t>
  </si>
  <si>
    <t xml:space="preserve">Calcii gluconas </t>
  </si>
  <si>
    <t>A14-Anaboliskie steroīdi</t>
  </si>
  <si>
    <t>Propafenonum</t>
  </si>
  <si>
    <t>Aethacizinum</t>
  </si>
  <si>
    <t>Dobutaminum</t>
  </si>
  <si>
    <t>Meldonium</t>
  </si>
  <si>
    <t>Methyldopum</t>
  </si>
  <si>
    <t>Clonidinum</t>
  </si>
  <si>
    <t>C02-Antihipertensīvie līdzekļi</t>
  </si>
  <si>
    <t>Moxonidinum</t>
  </si>
  <si>
    <t>Indapamidum</t>
  </si>
  <si>
    <t>Spironolactonum</t>
  </si>
  <si>
    <t>Naftidrofurylum</t>
  </si>
  <si>
    <t>C05-Līdzekļi varikozes ārstēšanai</t>
  </si>
  <si>
    <t>Propranololum</t>
  </si>
  <si>
    <t>Sotalolum</t>
  </si>
  <si>
    <t>Felodipinum</t>
  </si>
  <si>
    <t>Enalaprilum</t>
  </si>
  <si>
    <t>Ramiprilum</t>
  </si>
  <si>
    <t>Lisinoprilum /Amlodipinum</t>
  </si>
  <si>
    <t>Rosuvastatinum</t>
  </si>
  <si>
    <t>Rocuronii bromidum</t>
  </si>
  <si>
    <t>Mivacurium</t>
  </si>
  <si>
    <t>Fludrocortisoni acetas</t>
  </si>
  <si>
    <t>Thiamazolum</t>
  </si>
  <si>
    <t>Sevofluranum</t>
  </si>
  <si>
    <t xml:space="preserve">Ketamini hydrochloridum </t>
  </si>
  <si>
    <t>Trimeperidini hydrochloridum</t>
  </si>
  <si>
    <t>Clonazepamum</t>
  </si>
  <si>
    <t>Carbamazepinum</t>
  </si>
  <si>
    <t>Acidum valproicum</t>
  </si>
  <si>
    <t>N03 -Pretepilepsijas līdzekļi</t>
  </si>
  <si>
    <t>N04- Pretparkinsonisma līdzekļi</t>
  </si>
  <si>
    <t>Trihexyphenidylum</t>
  </si>
  <si>
    <t>Levodopum, Benserazidum</t>
  </si>
  <si>
    <t>Bromocriptinum</t>
  </si>
  <si>
    <t>Diazepamum</t>
  </si>
  <si>
    <t>Bromazepamum</t>
  </si>
  <si>
    <t>N06- Psihoanaleptiskie līdzekļi</t>
  </si>
  <si>
    <t>Amitriptylinum</t>
  </si>
  <si>
    <t>Citalopramum</t>
  </si>
  <si>
    <t>Piracetamum</t>
  </si>
  <si>
    <t>Vinpocetinum</t>
  </si>
  <si>
    <t xml:space="preserve">Neostigmini methylsulfas </t>
  </si>
  <si>
    <t>Pyridostigminum</t>
  </si>
  <si>
    <t>Betahistinum</t>
  </si>
  <si>
    <t>Cyclophosphamidum</t>
  </si>
  <si>
    <t>Dacarbazinum</t>
  </si>
  <si>
    <t>Methotrexatum</t>
  </si>
  <si>
    <t>Cytarabinum</t>
  </si>
  <si>
    <t>Fluorouracilum</t>
  </si>
  <si>
    <t>Gemcitabinum</t>
  </si>
  <si>
    <t>Epirubicinum</t>
  </si>
  <si>
    <t>Bleomycinum</t>
  </si>
  <si>
    <t>Cisplatinum</t>
  </si>
  <si>
    <t>Irinotecanum</t>
  </si>
  <si>
    <t>Filgrastimum</t>
  </si>
  <si>
    <t>Ciclosporinum</t>
  </si>
  <si>
    <t>Azathioprimum</t>
  </si>
  <si>
    <t>Doxycyclinum</t>
  </si>
  <si>
    <t>Tigecyclinum</t>
  </si>
  <si>
    <t>Ampicillinum</t>
  </si>
  <si>
    <t>Benzylpencillinum</t>
  </si>
  <si>
    <t>Erythromycinum</t>
  </si>
  <si>
    <t>Ofloxacinum</t>
  </si>
  <si>
    <t>Ciprofloxacinum</t>
  </si>
  <si>
    <t>Nitrofurantoinum</t>
  </si>
  <si>
    <t>Anti - D (rh) immunoglobulinum humanum</t>
  </si>
  <si>
    <t>J07-Vakcīnas</t>
  </si>
  <si>
    <t>Vaccinum influenzae,inaktivēta</t>
  </si>
  <si>
    <t>Vaccinum hepatitis B</t>
  </si>
  <si>
    <t>Metronidazolum</t>
  </si>
  <si>
    <t>Xylomethazolinum</t>
  </si>
  <si>
    <t>Phenylephrinum</t>
  </si>
  <si>
    <t>Mupirocinum</t>
  </si>
  <si>
    <t>R03- Inhalējamie adrenerģiski līdzekļi</t>
  </si>
  <si>
    <t>Salbutamolum</t>
  </si>
  <si>
    <t>Fenoterolum</t>
  </si>
  <si>
    <t>Theophyllinum</t>
  </si>
  <si>
    <t>Aminophyllinum</t>
  </si>
  <si>
    <t>Dextromethorphanum</t>
  </si>
  <si>
    <t>Clemastinum</t>
  </si>
  <si>
    <t>Ketotifenum</t>
  </si>
  <si>
    <t>R05- Pretklepus un pretsaaukstēšanās līdzekļi</t>
  </si>
  <si>
    <t>R06-Antihistamīna līdzekļi</t>
  </si>
  <si>
    <t>R07-Citi līdzekļi elpošanas sistēmas slimību ārstēšanai</t>
  </si>
  <si>
    <t>S01-Oftalmoloģiski līdzekļi</t>
  </si>
  <si>
    <t>Chloramphenicolum</t>
  </si>
  <si>
    <t>Tobramycinum</t>
  </si>
  <si>
    <t>Levofloxacinum</t>
  </si>
  <si>
    <t>Dexamethasonum</t>
  </si>
  <si>
    <t>Hydrocortisonum</t>
  </si>
  <si>
    <t>Dexamethasonum, Chloramphenicolum</t>
  </si>
  <si>
    <t>Acetazolamidum</t>
  </si>
  <si>
    <t>Dorzolamidum</t>
  </si>
  <si>
    <t>Timololum</t>
  </si>
  <si>
    <t>Timololum, Dorzolamidum</t>
  </si>
  <si>
    <t>Latanoprostum</t>
  </si>
  <si>
    <t>Tropicamidum</t>
  </si>
  <si>
    <t>Proxymetacaini hydrochloridum</t>
  </si>
  <si>
    <t>Hypromellosum</t>
  </si>
  <si>
    <t>Dexpanthenolum</t>
  </si>
  <si>
    <t xml:space="preserve">Carbomerum </t>
  </si>
  <si>
    <t>G02-Ginekoloģiski līdzekļi</t>
  </si>
  <si>
    <t>Dinoprostonum</t>
  </si>
  <si>
    <t>G04-Uroloģiskie līdzekļi</t>
  </si>
  <si>
    <t>Mesnum</t>
  </si>
  <si>
    <t xml:space="preserve">Aqua destillata </t>
  </si>
  <si>
    <t>Gels ultrasonogrāfijas</t>
  </si>
  <si>
    <t xml:space="preserve">K-Y Jelly </t>
  </si>
  <si>
    <t>Chlorhexidinum</t>
  </si>
  <si>
    <t>R01-Rinoloģiski līdzekļi</t>
  </si>
  <si>
    <t>Clotrimazolum</t>
  </si>
  <si>
    <t>Zinci oxydum</t>
  </si>
  <si>
    <t>Argenti sulfadiazinum</t>
  </si>
  <si>
    <t>Methyluracilum, Chloramphenicolum</t>
  </si>
  <si>
    <t>Prednisolonum</t>
  </si>
  <si>
    <t>Triamcinolonum</t>
  </si>
  <si>
    <t>Fluocinoloni acetonidum</t>
  </si>
  <si>
    <t>Betamethasonum, Ac.Fusidicum</t>
  </si>
  <si>
    <t>Acidum boricum</t>
  </si>
  <si>
    <t>Iodum</t>
  </si>
  <si>
    <t>Viride nitens, sp.aethylicus</t>
  </si>
  <si>
    <t>Pix liquda Betulae, Xeroformium</t>
  </si>
  <si>
    <t>Permethrinum</t>
  </si>
  <si>
    <t>Granisetronum</t>
  </si>
  <si>
    <t>Palonosetronum</t>
  </si>
  <si>
    <t>Benzylii benzoas</t>
  </si>
  <si>
    <t>P01-P02 Pretprotozoju un prettārpu līdzekļi</t>
  </si>
  <si>
    <t>Quifenadini hydrochloridum</t>
  </si>
  <si>
    <t>Lactobacillus acidophilus Bifidobacterium infantis Enterococcus faecium</t>
  </si>
  <si>
    <t>Ornithini aspartas</t>
  </si>
  <si>
    <t>Plaušu surfaktanti -Phospholipida ex pulmonibus</t>
  </si>
  <si>
    <t>Ranitidinum</t>
  </si>
  <si>
    <t>Famotidinum</t>
  </si>
  <si>
    <t>Sucralfatum</t>
  </si>
  <si>
    <t>A01-Līdzekļi mutes dobuma un zobu slimību ārstēšanai</t>
  </si>
  <si>
    <t>Diosmectitum</t>
  </si>
  <si>
    <t>Acidum ascorbinicum</t>
  </si>
  <si>
    <t>Atenololum</t>
  </si>
  <si>
    <t>Vaselinum</t>
  </si>
  <si>
    <t>Tetracyclinum</t>
  </si>
  <si>
    <t>Lincomycinum</t>
  </si>
  <si>
    <t>Metamizolum natricum</t>
  </si>
  <si>
    <t>Epinephrinum</t>
  </si>
  <si>
    <t>Bromhexinum</t>
  </si>
  <si>
    <t>Hydrogenii peroxidum</t>
  </si>
  <si>
    <t>H03- Vairogdziedzera hormoni un antitireoīdi līdzekļi</t>
  </si>
  <si>
    <t>Milrinonum</t>
  </si>
  <si>
    <t>Alprostadilum</t>
  </si>
  <si>
    <t>Rilmenidinum</t>
  </si>
  <si>
    <t>Troxerutinum</t>
  </si>
  <si>
    <t>Captoprilum</t>
  </si>
  <si>
    <t xml:space="preserve">Lisinoprilum </t>
  </si>
  <si>
    <t>Quinaprilum</t>
  </si>
  <si>
    <t>Valsartanum</t>
  </si>
  <si>
    <t>Fenofibratum</t>
  </si>
  <si>
    <t>M05- Līdzekļi kaulu slimību ārstēšanai</t>
  </si>
  <si>
    <t>Acidum ibandronicum</t>
  </si>
  <si>
    <t>Acidum zoledronicum</t>
  </si>
  <si>
    <t>Pregabalinum</t>
  </si>
  <si>
    <t>Alprazolamum</t>
  </si>
  <si>
    <t>Zolpidemum</t>
  </si>
  <si>
    <t>Cinnarizinum</t>
  </si>
  <si>
    <t>Mebendazolum</t>
  </si>
  <si>
    <t>Haemoderivatum deproteinatum sanguinis bovi</t>
  </si>
  <si>
    <t>Iopromidum</t>
  </si>
  <si>
    <t>Indocyanine green dye- kontrastviela</t>
  </si>
  <si>
    <t>Ferri(III) hydroxidum cum dextranum</t>
  </si>
  <si>
    <t>Ferri(III) hydroxidum saccharas</t>
  </si>
  <si>
    <t>Cyanocobolaminum</t>
  </si>
  <si>
    <t>Darbepoetinum alfa</t>
  </si>
  <si>
    <t>Irigācijas šķīdums uroloģ./ginekoloģ.operācijām (ecobag)</t>
  </si>
  <si>
    <t>Gd-EOB-DTPA dinātrija sāls (Gadoxetic acid, disodium)</t>
  </si>
  <si>
    <t>Hydrocortisoni butyras</t>
  </si>
  <si>
    <t>Iopamidolum</t>
  </si>
  <si>
    <t xml:space="preserve">Iopamidolum </t>
  </si>
  <si>
    <t>Gadopentetic acid Meglumine</t>
  </si>
  <si>
    <t>Gadofosveset trisodium</t>
  </si>
  <si>
    <t xml:space="preserve">Ephedrini hydrohloridum </t>
  </si>
  <si>
    <t>Polidocanolum</t>
  </si>
  <si>
    <t>Labetalolum</t>
  </si>
  <si>
    <t>Misoprostolum</t>
  </si>
  <si>
    <t>Remifentanylum</t>
  </si>
  <si>
    <t>Distigmini bromidum</t>
  </si>
  <si>
    <t>Metacholinum</t>
  </si>
  <si>
    <t>Droperidolum</t>
  </si>
  <si>
    <t>Albendazolum</t>
  </si>
  <si>
    <t xml:space="preserve">Protamini sulfas </t>
  </si>
  <si>
    <t>Patentblau V</t>
  </si>
  <si>
    <t>Visiem produktiem uzglabāšanas prasība: 2 - 8 ºC</t>
  </si>
  <si>
    <t xml:space="preserve">* - norādīt ne vairāk, kā četrus ciparus aiz komata </t>
  </si>
  <si>
    <t>Ticagrelolum</t>
  </si>
  <si>
    <t>Clopidogrel,Acidum acetylsalicylicum</t>
  </si>
  <si>
    <t>Acidum acetylsalicylicum</t>
  </si>
  <si>
    <t>Dabigatranum etexilatum</t>
  </si>
  <si>
    <t>Rivaroxabanum</t>
  </si>
  <si>
    <t>Saccharomyces boulardii</t>
  </si>
  <si>
    <t>Sitagliptinum</t>
  </si>
  <si>
    <t>Hydroxyaethylamylum, Natrii chloridum,Kalii chloridum, Calcii chloridum dihydricum, Magnesii chloridum hexahydricum, Natrii acetas trihydricus, L-Acidum malicum</t>
  </si>
  <si>
    <t>Trīskambaru maisu sistēma ar kopējo tilpumu 1970 ml, kas sastāv no glikozes 42% šķīduma, aminoskābes šķīduma ar elektrolītiem un tauku emulsijas, kas bagātināta ar omega 3 taukskābēm, parenterālai barošanai centrālā vēnā.  Osmolaritāte 1500 mosmol/l, kopējais enerģijas daudzums 2200 kcal.</t>
  </si>
  <si>
    <t>Trīskambaru maisu sistēma ar kopējo tilpumu 493 ml, kas sastāv no glikozes 42% šķīduma, aminoskābes šķīduma ar elektrolītiem un tauku emulsijas, kas bagātināta ar omega 3 taukskābēm, parenterālai barošanai centrālā vēnā.  Osmolaritāte 1500 mosmol/l, kopējais enerģijas daudzums 550 kcal.</t>
  </si>
  <si>
    <t>Trīskambaru maisu sistēma ar kopējo tilpumu 1904 ml, kas sastāv no glikozes 13% šķīduma, aminoskābes šķīduma ar elektrolītiem un tauku emulsijas, kas bagātināta ar omega 3 taukskābēm, parenterālai barošanai perifērā vēnā.  Osmolaritāte 850 mosmol/l, kopējais enerģijas daudzums 1300 kcal.</t>
  </si>
  <si>
    <t>Adenosinum</t>
  </si>
  <si>
    <t xml:space="preserve">Betaxololum </t>
  </si>
  <si>
    <t>Trandolaprilum</t>
  </si>
  <si>
    <t>Telmisartanum</t>
  </si>
  <si>
    <t>Flumethasonum, Clioquinolum (Lorinden C)</t>
  </si>
  <si>
    <t>Flumetasonum, Ac.salicylicum (Lorinden A)</t>
  </si>
  <si>
    <t>Vaccinum encephalitidis,inaktivēta pieaugušajiem</t>
  </si>
  <si>
    <t>Vaccinum hepatitis A</t>
  </si>
  <si>
    <t>Vaccinum febris flavae (dzeltenais drudzis)</t>
  </si>
  <si>
    <t>Vaccinum meningococcale polisaccharidicum</t>
  </si>
  <si>
    <t>Vaccinum pneumococcale (Pneumo 23)</t>
  </si>
  <si>
    <t>Vaccinum pneumococcale (Prevenar 13)</t>
  </si>
  <si>
    <t xml:space="preserve">Fludarabinum </t>
  </si>
  <si>
    <t xml:space="preserve">Rituximabum </t>
  </si>
  <si>
    <t>Etoricoxibum</t>
  </si>
  <si>
    <t>Toxinum botulinicum</t>
  </si>
  <si>
    <t xml:space="preserve">Baclofenum </t>
  </si>
  <si>
    <t xml:space="preserve">Tizanidinum </t>
  </si>
  <si>
    <t xml:space="preserve">M04- Pretpodagras līdzekļi </t>
  </si>
  <si>
    <t>Allopurinolum</t>
  </si>
  <si>
    <t>Articaini hydrochloridum, Adrenalini tartras</t>
  </si>
  <si>
    <t xml:space="preserve">Phenobabitalum </t>
  </si>
  <si>
    <t>Lamotriginum</t>
  </si>
  <si>
    <t>Quetiapinum</t>
  </si>
  <si>
    <t>Dexmedetomidinum</t>
  </si>
  <si>
    <t>Neomycini sulfas, Diphenhydramini hydrochloridum, Naphazolini hydrochloridum</t>
  </si>
  <si>
    <t>Methylenblau</t>
  </si>
  <si>
    <t>EKG  gels</t>
  </si>
  <si>
    <t>V09-Radiofarmaceitiski diagnostikas līdzekļi</t>
  </si>
  <si>
    <t>Glimepiridum</t>
  </si>
  <si>
    <t>Linagliptinum</t>
  </si>
  <si>
    <t>Pioglitazonum</t>
  </si>
  <si>
    <t>Chamomilla recutita, Atropa belladonna, Plantago major, Pulsatilla pratensis, Calcium carbonicum Hahnemanni, Solanum dulcamara          (Viburcol)</t>
  </si>
  <si>
    <t>Ureāzes tests ātrai Helicobacter Pylori noteikšanai  biopsijas materiālā</t>
  </si>
  <si>
    <t>Gelatina, Natrii chloridum, Magnesii chloridum hexahydricum, Kalii chloridum, Natrii lactatis solutio</t>
  </si>
  <si>
    <t>Vaccinum poliomyelitidis inactivatum ,trivalets,vesels vīruss</t>
  </si>
  <si>
    <t>Vaccinum febris typhoidis polysaccharidicum (vēdertīfa)</t>
  </si>
  <si>
    <t>Atovaquonum, Proguanili hydrochloridum</t>
  </si>
  <si>
    <t>Medikamenta starptautiskais nosaukums</t>
  </si>
  <si>
    <t xml:space="preserve">Radiofarmpreparāti diagnostikai </t>
  </si>
  <si>
    <t>Tectrotyd kit</t>
  </si>
  <si>
    <t xml:space="preserve">Puspergamenta papīrs </t>
  </si>
  <si>
    <t xml:space="preserve">* Nepieciešamās prasības infūziju šķīdumu iepakojumam:  </t>
  </si>
  <si>
    <t xml:space="preserve">** Nepieciešamās prasības infūziju šķīdumu iepakojumam:  </t>
  </si>
  <si>
    <t>A05 - Zāles aknu slimību ārstēšanai</t>
  </si>
  <si>
    <t xml:space="preserve">Glipizidum </t>
  </si>
  <si>
    <t>Nandroloni decanoas</t>
  </si>
  <si>
    <t>Trimetazidini dihydrochloridum</t>
  </si>
  <si>
    <t>Verapamili hydrochloridum</t>
  </si>
  <si>
    <t>Bisoprololi fumaras</t>
  </si>
  <si>
    <t>Omega-3-acidorum esteri ethylici 90</t>
  </si>
  <si>
    <t>Acidi undecylenici monoethanolamidum</t>
  </si>
  <si>
    <t>Methylprednisoloni acetas</t>
  </si>
  <si>
    <t>Dextranum, Hypromellosum</t>
  </si>
  <si>
    <t>Zanamivirum</t>
  </si>
  <si>
    <t>Doxorubicinum</t>
  </si>
  <si>
    <t>Diclofenacum natrium</t>
  </si>
  <si>
    <t>Meloxicamum</t>
  </si>
  <si>
    <t>Phenylephrinum, Dimetindeni maleas</t>
  </si>
  <si>
    <t>Loratadinum</t>
  </si>
  <si>
    <t xml:space="preserve">Sulfuris hexafluoridum </t>
  </si>
  <si>
    <t>Soiae oleum raffinatum, Triglycerida saturata media, Piscis oleum omega-3 acidis abundans, Olivae oleum raffinatum</t>
  </si>
  <si>
    <t>Pantoprazolum</t>
  </si>
  <si>
    <t>Esomeprazolum</t>
  </si>
  <si>
    <t>Omeprazolum</t>
  </si>
  <si>
    <t>Aluminii hydrochloridum, Magnesii hydroxidum</t>
  </si>
  <si>
    <t>Tehniskā specifikācija - finanšu piedāvājums atklātam konkursam "Medikamentu piegāde"</t>
  </si>
  <si>
    <t>Lidocaini hydrochloridum, Matricariae extractum fluidum</t>
  </si>
  <si>
    <t>Papaverini hydrochloridum</t>
  </si>
  <si>
    <t>Ondansetronum</t>
  </si>
  <si>
    <t>Sorbitolum, Natrii citras, Natrii laurilsulfoacetas</t>
  </si>
  <si>
    <t>Natrii chloridum, Glucosum anhydricum, Kalii chloridum, Natrii citras</t>
  </si>
  <si>
    <t>Pancreatis pulvis</t>
  </si>
  <si>
    <t>Insulinum aspartum - ātras darbības insulīni, to analogi</t>
  </si>
  <si>
    <t>Insulinum aspartum/Protaminum Insulinum Aspartum - ātras darbības insulīni, to analogi</t>
  </si>
  <si>
    <t>Metformini hydrochloridum</t>
  </si>
  <si>
    <t>Sitagliptinum/Metforminum</t>
  </si>
  <si>
    <t>Vildagliptinum/Metforminum</t>
  </si>
  <si>
    <t>Empagliflozinum</t>
  </si>
  <si>
    <t>Pyridoxini hydrochloridum</t>
  </si>
  <si>
    <t>Hydroxyethylamylum, Natrii chloridum, Kalii chloridum, Calcii chloridum dihydricum, Magnesii chloridum hexahydricum, Natrii acetas trihydricus, Acidum L-malicum</t>
  </si>
  <si>
    <t>Heparinum natricum</t>
  </si>
  <si>
    <t>Clopidogrelum</t>
  </si>
  <si>
    <t>Iloprostum</t>
  </si>
  <si>
    <t>Alteplasum</t>
  </si>
  <si>
    <t>Acidum tranexamicum</t>
  </si>
  <si>
    <t>Etamsylatum</t>
  </si>
  <si>
    <t>Fibrinogenum humanum, Thrombinum humanum</t>
  </si>
  <si>
    <t>Phytomenadionum</t>
  </si>
  <si>
    <t>Eptacogum alfa activatum</t>
  </si>
  <si>
    <t>Elektrolītu šķīdums (Ringera) **</t>
  </si>
  <si>
    <t>Elektrolītu šķīdums (Ringera)*</t>
  </si>
  <si>
    <t xml:space="preserve">Ringera laktāt šķīdums**          </t>
  </si>
  <si>
    <t>Ringera acetāta šķīdums*</t>
  </si>
  <si>
    <t>Glucosum*</t>
  </si>
  <si>
    <t>Glucosum**</t>
  </si>
  <si>
    <t>Glucosum</t>
  </si>
  <si>
    <t>Gelatinum succinas, Natrii chloridum, Natrii hydroxidum</t>
  </si>
  <si>
    <t>Poly(O-2-hydroxyethyl) amylum, Natrii chloridum</t>
  </si>
  <si>
    <t>Poly(O-2-hydroxyethyl) amylum, Natrii acetas trihydricus, Natrii chloridum, Kalii chloridum, Magnesii chloridum hexahydricum</t>
  </si>
  <si>
    <t>Oleum Sojae</t>
  </si>
  <si>
    <t>Mannitolum</t>
  </si>
  <si>
    <t>Kalii chloridum</t>
  </si>
  <si>
    <t>Natrii chloridum</t>
  </si>
  <si>
    <t>Natrii chloridum**</t>
  </si>
  <si>
    <t>Natrii chloridum*</t>
  </si>
  <si>
    <t>Digoxinum</t>
  </si>
  <si>
    <t>Norepinephrinum</t>
  </si>
  <si>
    <t>Dopamini hydrochloridum</t>
  </si>
  <si>
    <t>Isoprenalini hydrochloridum</t>
  </si>
  <si>
    <t>Glyceroli trinitras</t>
  </si>
  <si>
    <t>Isosorbidi dinitras</t>
  </si>
  <si>
    <t>Isosorbidi mononitras</t>
  </si>
  <si>
    <t>Heparinum natricum, Benzocainum, Benzylis nicotinas</t>
  </si>
  <si>
    <t>Hydrochlorothiazidum</t>
  </si>
  <si>
    <t>Furosemidum</t>
  </si>
  <si>
    <t>Torasemidum</t>
  </si>
  <si>
    <t>Pentoxifyllinum</t>
  </si>
  <si>
    <t>Nicergolinum</t>
  </si>
  <si>
    <t>Metoprololi succinas</t>
  </si>
  <si>
    <t>Metoprololi tartras</t>
  </si>
  <si>
    <t>Nebivololum</t>
  </si>
  <si>
    <t>Amlodipinum</t>
  </si>
  <si>
    <t>Nifedipinum</t>
  </si>
  <si>
    <t>Nimodipinum</t>
  </si>
  <si>
    <t>Nitrendipinum</t>
  </si>
  <si>
    <t>Lacidipinum</t>
  </si>
  <si>
    <t>Lercanidipinum</t>
  </si>
  <si>
    <t>Verapamili hydrochloridum, Trandolaprilum</t>
  </si>
  <si>
    <t>Diltiazemum</t>
  </si>
  <si>
    <t>Carvedilolum</t>
  </si>
  <si>
    <t>Doxazosinum</t>
  </si>
  <si>
    <t>Ivabradinum</t>
  </si>
  <si>
    <t>Fosinoprilum</t>
  </si>
  <si>
    <t>Perindoprili argininum / Amlodipini besylas</t>
  </si>
  <si>
    <t>Olmesartani medoxomilas/Amlodipinum / Hydrochlorthiazidum</t>
  </si>
  <si>
    <t>Tert-Butylamini perindoprilum / Indapamidum</t>
  </si>
  <si>
    <t>Olmesartanum medoxomilum /  Amlodipinum</t>
  </si>
  <si>
    <t>Telmisartanum / Hydrochlorthiazidum</t>
  </si>
  <si>
    <t>Telmisartanum  / Amlodipinum</t>
  </si>
  <si>
    <t>Dialysatum deproteinatum sanguinis vituli</t>
  </si>
  <si>
    <t>Polidocanolum, Dialysatum deproteinatum sanguinis vituli</t>
  </si>
  <si>
    <t>Povidonum iodinatum</t>
  </si>
  <si>
    <t>Methyluracilum, Lidocaini hydrochloridum</t>
  </si>
  <si>
    <t>Methylprednisolonum</t>
  </si>
  <si>
    <t>Hydrocortisoni acetas, Lidocaini hydrochloridum</t>
  </si>
  <si>
    <t>Amoxicillinum / Acidum clavulanicum</t>
  </si>
  <si>
    <t>Levothyroxinum natricum</t>
  </si>
  <si>
    <t>Amoxicillinum</t>
  </si>
  <si>
    <t>Oxacillinum</t>
  </si>
  <si>
    <t>Piperacillinum / Tazobactamum</t>
  </si>
  <si>
    <t>Cefazolinum</t>
  </si>
  <si>
    <t>Cefuroximum</t>
  </si>
  <si>
    <t>Ceftazidimum</t>
  </si>
  <si>
    <t>Ceftriaxonum</t>
  </si>
  <si>
    <t>Ertapenemum</t>
  </si>
  <si>
    <t>Meropenemum</t>
  </si>
  <si>
    <t>Imipenemum / Cilastatinum</t>
  </si>
  <si>
    <t>Sulfamethoxazolum / Trimethoprimum</t>
  </si>
  <si>
    <t>Clarithromycinum</t>
  </si>
  <si>
    <t>Clindamycinum</t>
  </si>
  <si>
    <t>Gentamicinum</t>
  </si>
  <si>
    <t>Amikacinum</t>
  </si>
  <si>
    <t>Nitroxolinum</t>
  </si>
  <si>
    <t>Linezolidum</t>
  </si>
  <si>
    <t>Amphotericinum B</t>
  </si>
  <si>
    <t>Fluconazolum</t>
  </si>
  <si>
    <t>Itraconazolum</t>
  </si>
  <si>
    <t>Voriconazolum</t>
  </si>
  <si>
    <t>Rifampicinum</t>
  </si>
  <si>
    <t>Aciclovirum</t>
  </si>
  <si>
    <t>Ganciclovirum</t>
  </si>
  <si>
    <t>Valganciclovirum</t>
  </si>
  <si>
    <t>Vaccinum hepatitis A+ B, pieaugušajiem</t>
  </si>
  <si>
    <t>Vaccinum Vivum varicellae(vējbaku)</t>
  </si>
  <si>
    <t>Ifosfamidum</t>
  </si>
  <si>
    <t>Vinblastinum</t>
  </si>
  <si>
    <t>Vincristinum</t>
  </si>
  <si>
    <t>Vinorelbinum</t>
  </si>
  <si>
    <t>Etoposidum</t>
  </si>
  <si>
    <t>Docetaxelum</t>
  </si>
  <si>
    <t>Carboplatinum</t>
  </si>
  <si>
    <t>Oxaliplatinum</t>
  </si>
  <si>
    <t xml:space="preserve">Acidum 5-aminolevulinicum </t>
  </si>
  <si>
    <t>Antilimfocitārais imunoglobulīns (truša)</t>
  </si>
  <si>
    <t xml:space="preserve">Basiliximabum </t>
  </si>
  <si>
    <t>Tacrolimusum</t>
  </si>
  <si>
    <t>Ketorolaci trometamolum</t>
  </si>
  <si>
    <t>Lornoxicamum</t>
  </si>
  <si>
    <t>Ibuprofenum</t>
  </si>
  <si>
    <t>Dexketoprofenum</t>
  </si>
  <si>
    <t>Atracurii besilas</t>
  </si>
  <si>
    <t>Pipecuronii bromidum</t>
  </si>
  <si>
    <t>Tolperisonum</t>
  </si>
  <si>
    <t>Thiopentalum natricum</t>
  </si>
  <si>
    <t>Etomidatum</t>
  </si>
  <si>
    <t>Propofolum</t>
  </si>
  <si>
    <t>Bupivacaini hydrochloridum</t>
  </si>
  <si>
    <t>Lidocaini hydrochloridum</t>
  </si>
  <si>
    <t>Lidocaini hydrochloridum, Chlorhexidinum</t>
  </si>
  <si>
    <t>Articaini hydrochloridum, Epinephrini hydrochloridum</t>
  </si>
  <si>
    <t>Mepivacaini hydrochloridum</t>
  </si>
  <si>
    <t>Morphini hydrochloridum</t>
  </si>
  <si>
    <t>Pethidini hydrochloridum</t>
  </si>
  <si>
    <t>Fentanylum</t>
  </si>
  <si>
    <t>Tramadoli hydrochloridum</t>
  </si>
  <si>
    <t>Paracetamolum</t>
  </si>
  <si>
    <t>Haloperidolum</t>
  </si>
  <si>
    <t>Aethylii bromisovaleras, Phenobarbitalum, Menthae piperitae aetheroleum</t>
  </si>
  <si>
    <t>Guaifenesinum, Humulus lupulus, Crataegus oxyacantha, Hypericum perforatum, Melissa officinalis, Passiflora incarnata, Sambucus nigra, Valeriana officinalis</t>
  </si>
  <si>
    <t>Midazolamum</t>
  </si>
  <si>
    <t>Ipratropii bromidum, Fenoteroli hydrobromidum</t>
  </si>
  <si>
    <t>Salmeterolum, Fluticasoni propionas</t>
  </si>
  <si>
    <t>Budesonidum, Formoterolum</t>
  </si>
  <si>
    <t>Tiotropium</t>
  </si>
  <si>
    <t>Chloropyraminum</t>
  </si>
  <si>
    <t>Acetylcysteinum</t>
  </si>
  <si>
    <t>Ambroxoli hydrochloridum</t>
  </si>
  <si>
    <t>Dexamethasonum, Neomycini sulphas, Polymyxini B sulfas</t>
  </si>
  <si>
    <t>Cyclopentolati hydrochloridum</t>
  </si>
  <si>
    <t>Diclofenacum Natrium</t>
  </si>
  <si>
    <t>Tobramycinum, Dexamethasonum</t>
  </si>
  <si>
    <t>Solutio Ammoniae concentrata</t>
  </si>
  <si>
    <t>Naloxoni hydrochloridum</t>
  </si>
  <si>
    <t>Protamini hydrohloridum</t>
  </si>
  <si>
    <t>Šķīdums transplantāta atskalošanai (Custadiol), komplektā ar TWINLINE SET sistēmām</t>
  </si>
  <si>
    <t>Calcii polystyrenesulfonas</t>
  </si>
  <si>
    <t>Lipiodolum (Ethyl esters of iodised fatty acids)</t>
  </si>
  <si>
    <t>EKG defibrilācijas gels</t>
  </si>
  <si>
    <t xml:space="preserve">Racecadotrilum </t>
  </si>
  <si>
    <t>Methoxy-polyethylen-glycol-epoetinum beta</t>
  </si>
  <si>
    <t>Ranolazinum</t>
  </si>
  <si>
    <t>Sildenafilum</t>
  </si>
  <si>
    <t>Ampicillinum /Sulbactamum</t>
  </si>
  <si>
    <t>Nitrazepamum</t>
  </si>
  <si>
    <t>Sulpiridum</t>
  </si>
  <si>
    <t>Paracetamolum, Codeini phosphas hemihydricus</t>
  </si>
  <si>
    <t>Fosfomycinum</t>
  </si>
  <si>
    <t>Alvogyl vai Alvocure</t>
  </si>
  <si>
    <t>Reteplasum</t>
  </si>
  <si>
    <t>Tenecteplasum</t>
  </si>
  <si>
    <t xml:space="preserve">Deltajonin (Elektrolītu šķīdums mākslīgās asinsrites uzpildei) </t>
  </si>
  <si>
    <t>Sterils koncentrāts kardioplēģijas infūzijām - kālija hlorīda, magnija hlorīda un prokaīna hidrohlorīda šķīdums ar dinātrija edetātu un nātrija hidroksīdu</t>
  </si>
  <si>
    <t>Phenylephrini hydrochloridum</t>
  </si>
  <si>
    <t>Levosimendanum</t>
  </si>
  <si>
    <t>Prostaglandinum F2 alfa</t>
  </si>
  <si>
    <t>Tetracosactidum</t>
  </si>
  <si>
    <t>Desmopressinum</t>
  </si>
  <si>
    <t>Demoxytocinum</t>
  </si>
  <si>
    <t>Oxytocinumum</t>
  </si>
  <si>
    <t>Octreotidum</t>
  </si>
  <si>
    <t>Vancomycinum</t>
  </si>
  <si>
    <t>Dihydrocodeinum</t>
  </si>
  <si>
    <t>Natrii valproas</t>
  </si>
  <si>
    <t>Amantadini sulfas</t>
  </si>
  <si>
    <t>Amantadini hydrochloridum</t>
  </si>
  <si>
    <t>Zopiclonum</t>
  </si>
  <si>
    <t>Chlorprotixenum</t>
  </si>
  <si>
    <t>Aceclofenacum</t>
  </si>
  <si>
    <t>Calcitriolum</t>
  </si>
  <si>
    <t>Fluticasoni furoas, Vilanterolum</t>
  </si>
  <si>
    <t>Mebicarum</t>
  </si>
  <si>
    <t>Furaginum</t>
  </si>
  <si>
    <t>Flucloxacillinum</t>
  </si>
  <si>
    <t>Mesalazinum</t>
  </si>
  <si>
    <t>Tamsulosinum</t>
  </si>
  <si>
    <t>Tianeptinum</t>
  </si>
  <si>
    <t>Timololum, Pilocarpini hydrochloridum</t>
  </si>
  <si>
    <t>D - Dermatoloģiskie līdzekļi</t>
  </si>
  <si>
    <t>Cefepimum</t>
  </si>
  <si>
    <t>Valaciclovirum</t>
  </si>
  <si>
    <r>
      <t>Insulinum</t>
    </r>
    <r>
      <rPr>
        <b/>
        <i/>
        <sz val="10"/>
        <rFont val="Times New Roman"/>
        <family val="1"/>
      </rPr>
      <t xml:space="preserve"> lispro</t>
    </r>
    <r>
      <rPr>
        <sz val="10"/>
        <rFont val="Times New Roman"/>
        <family val="1"/>
      </rPr>
      <t>/Protaminum Insulinum lispro- ātras darbības insulīni, to analogi</t>
    </r>
  </si>
  <si>
    <r>
      <t xml:space="preserve">Insulinum </t>
    </r>
    <r>
      <rPr>
        <b/>
        <i/>
        <sz val="10"/>
        <rFont val="Times New Roman"/>
        <family val="1"/>
      </rPr>
      <t>lispro</t>
    </r>
    <r>
      <rPr>
        <b/>
        <sz val="10"/>
        <rFont val="Times New Roman"/>
        <family val="1"/>
      </rPr>
      <t xml:space="preserve"> </t>
    </r>
    <r>
      <rPr>
        <sz val="10"/>
        <rFont val="Times New Roman"/>
        <family val="1"/>
      </rPr>
      <t>- ātras darbības insulīni, to analogi</t>
    </r>
  </si>
  <si>
    <r>
      <t xml:space="preserve">Insulinum </t>
    </r>
    <r>
      <rPr>
        <b/>
        <i/>
        <sz val="10"/>
        <rFont val="Times New Roman"/>
        <family val="1"/>
      </rPr>
      <t>glulisinum</t>
    </r>
    <r>
      <rPr>
        <sz val="10"/>
        <rFont val="Times New Roman"/>
        <family val="1"/>
      </rPr>
      <t xml:space="preserve"> - ātras darbības insulīni,to analogi</t>
    </r>
  </si>
  <si>
    <r>
      <t xml:space="preserve">Insulinum </t>
    </r>
    <r>
      <rPr>
        <b/>
        <i/>
        <sz val="10"/>
        <rFont val="Times New Roman"/>
        <family val="1"/>
      </rPr>
      <t>humanum</t>
    </r>
    <r>
      <rPr>
        <b/>
        <sz val="10"/>
        <rFont val="Times New Roman"/>
        <family val="1"/>
      </rPr>
      <t xml:space="preserve"> </t>
    </r>
    <r>
      <rPr>
        <sz val="10"/>
        <rFont val="Times New Roman"/>
        <family val="1"/>
      </rPr>
      <t>- ātras darbības insulīni, to analogi</t>
    </r>
  </si>
  <si>
    <r>
      <t>Insulinum</t>
    </r>
    <r>
      <rPr>
        <b/>
        <sz val="10"/>
        <rFont val="Times New Roman"/>
        <family val="1"/>
      </rPr>
      <t xml:space="preserve"> </t>
    </r>
    <r>
      <rPr>
        <b/>
        <i/>
        <sz val="10"/>
        <rFont val="Times New Roman"/>
        <family val="1"/>
      </rPr>
      <t>humanum</t>
    </r>
    <r>
      <rPr>
        <sz val="10"/>
        <rFont val="Times New Roman"/>
        <family val="1"/>
      </rPr>
      <t xml:space="preserve"> - vidēji ātras darbības insulīni, to analogi</t>
    </r>
  </si>
  <si>
    <r>
      <t xml:space="preserve">Insulinum </t>
    </r>
    <r>
      <rPr>
        <b/>
        <i/>
        <sz val="10"/>
        <rFont val="Times New Roman"/>
        <family val="1"/>
      </rPr>
      <t>glarginum</t>
    </r>
    <r>
      <rPr>
        <sz val="10"/>
        <rFont val="Times New Roman"/>
        <family val="1"/>
      </rPr>
      <t xml:space="preserve"> -ilgstošas darbības insulīni, to analogi</t>
    </r>
  </si>
  <si>
    <r>
      <t xml:space="preserve">Insulinum </t>
    </r>
    <r>
      <rPr>
        <b/>
        <i/>
        <sz val="10"/>
        <rFont val="Times New Roman"/>
        <family val="1"/>
      </rPr>
      <t>detemirum</t>
    </r>
    <r>
      <rPr>
        <b/>
        <sz val="10"/>
        <rFont val="Times New Roman"/>
        <family val="1"/>
      </rPr>
      <t xml:space="preserve"> </t>
    </r>
    <r>
      <rPr>
        <sz val="10"/>
        <rFont val="Times New Roman"/>
        <family val="1"/>
      </rPr>
      <t>-ilgstošas darbības insulīni, to analogi</t>
    </r>
  </si>
  <si>
    <t>Colistimethatum Natrium</t>
  </si>
  <si>
    <t>Garā klepus kombinēts attīrīts antigēns, kombinēts ar toksoīdiem</t>
  </si>
  <si>
    <t>Coffeinum natrii benzoas</t>
  </si>
  <si>
    <t>Technetium (99mTc) pertechnetate</t>
  </si>
  <si>
    <t>Polidocanolum, Matricariae extractum fluidum</t>
  </si>
  <si>
    <t>1) Neplīstošs, elastīgs, caurspīdīgs,viegls, inerts polietilēna materiāls, kas nesatur lateksu un nereaģē ar citām ķīmiskām vielām;</t>
  </si>
  <si>
    <t>2) Integrēts pakaramais, cilpa iepakojuma pakāršanai uz statīva;</t>
  </si>
  <si>
    <t>3) Sterils korķis, kas nesatur lateksu un polivinilhlorīdu un saglabā hermetiskumu perforējot to atkārtoti;</t>
  </si>
  <si>
    <t>4) Korķim ir divi sterili, identiski, atsevišķi aizvalcēti injekciju porti, kas nodrošina iespēju vienu portu saglabāt sterilu medikamentu papildus ievadīšanai līdz brīdim, kad rodas šāda vajadzība;</t>
  </si>
  <si>
    <t>5) Gluda korķa injekciju portu virsma portu papildus dezinfekcijai un iespējai dekontaminējamo virsmu notīrīt ar sterilu materiālu. Korķa porti ir droši savienojami ar visu veidu infūzijas sistēmām, medicīnas precēm,kas paredzētas lietošanai ar infūzijas šķīduma flakonu un slimnīcā lietojamosistēmu medikamenta bezkontakta atšķaidīšanai slēgtā sistēmā;</t>
  </si>
  <si>
    <t>6) Iztukšojot flakonu ir iespēja redzēt precīzu izlietoto šķīduma tilpumu;</t>
  </si>
  <si>
    <t>6)Minimālais reziduālais tilpums 1000ml flakoniem citu medikamentu ievadei jābūt vismaz 220ml, 500ml flakoniem - vismaz 150ml, 250ml flakoniem -vismaz 120ml, lai nodrošinātu vieglu un vienmērīgu zāļu izkliedi infūziju šķīdumā;</t>
  </si>
  <si>
    <t>7) Flakonā esošā šķīduma nosaukums un koncentrācija skaidri un precīzi saredzama uz flakona esošā marķējuma;</t>
  </si>
  <si>
    <t>8) 500ml un 1000ml flakonam šķīduma nosaukums ir uz marķējuma ir dubults, to ir iespējams precīzi nolasīt flakonam atrodoteis vertikāli vai pakārtam uz statīva;</t>
  </si>
  <si>
    <t>Elektolīti un ogļhidrāti (Sterofundin BG-5) *</t>
  </si>
  <si>
    <t>Elektolīti un ogļhidrāti (Sterofundin VG-5) *</t>
  </si>
  <si>
    <t>Elektolīti un ogļhidrāti (Sterofundin ISO) *</t>
  </si>
  <si>
    <t xml:space="preserve">Dextranum </t>
  </si>
  <si>
    <t>Natrii hydrocarbonas</t>
  </si>
  <si>
    <t>V07-Šķīdinātāji un atšķaidītāji, ietverot šķīdumus skalošanai</t>
  </si>
  <si>
    <t>Enalaprilatum</t>
  </si>
  <si>
    <t>Glycopyronii bromidum</t>
  </si>
  <si>
    <t>Tiotropium, Olodaterolum</t>
  </si>
  <si>
    <t>Indacaterolum, Glycopyronii bromidum</t>
  </si>
  <si>
    <t>Budesonidum</t>
  </si>
  <si>
    <t>Fluticasoni propionas</t>
  </si>
  <si>
    <t>Cyanocobalaminum, Thiamini hydrochloridum, Pyridoxini hydrochloridum</t>
  </si>
  <si>
    <t>A12 - Minerālvielu preparāti</t>
  </si>
  <si>
    <t>Calcii chloridum</t>
  </si>
  <si>
    <t>Antithrombinum III</t>
  </si>
  <si>
    <t>Fondaparinum natricum</t>
  </si>
  <si>
    <t>Regadenosonum</t>
  </si>
  <si>
    <t>Natrii nitroprussidum</t>
  </si>
  <si>
    <t>Perindoprili erbuminum</t>
  </si>
  <si>
    <t>Perindoprili argininum</t>
  </si>
  <si>
    <t>Amlodipinum / Atorvastatinum</t>
  </si>
  <si>
    <t>Iodum / Glycerinum</t>
  </si>
  <si>
    <t>Phenoxymethylpenicillinum</t>
  </si>
  <si>
    <t>Cefalexinum</t>
  </si>
  <si>
    <t>Indomethacinum</t>
  </si>
  <si>
    <t>Acidum fusidicum</t>
  </si>
  <si>
    <t xml:space="preserve">Terbutalini sulfas </t>
  </si>
  <si>
    <t>Vitamin B Complex-Riboflavinum, Thiamini nitras, Pyridoxini hydrochloridum, Nicotinamidum</t>
  </si>
  <si>
    <t>Pilocarpinum</t>
  </si>
  <si>
    <t>Macrogolum, elektrolīti</t>
  </si>
  <si>
    <r>
      <t xml:space="preserve">4) Korķim ir divi sterili, </t>
    </r>
    <r>
      <rPr>
        <i/>
        <strike/>
        <sz val="10"/>
        <color indexed="10"/>
        <rFont val="Times New Roman"/>
        <family val="1"/>
      </rPr>
      <t>identiski</t>
    </r>
    <r>
      <rPr>
        <i/>
        <sz val="10"/>
        <rFont val="Times New Roman"/>
        <family val="1"/>
      </rPr>
      <t>, atsevišķi aizvalcēti injekciju porti, kas nodrošina iespēju vienu portu saglabāt sterilu medikamentu papildus ievadīšanai līdz brīdim, kad rodas šāda vajadzība;</t>
    </r>
  </si>
  <si>
    <r>
      <rPr>
        <strike/>
        <sz val="10"/>
        <color indexed="10"/>
        <rFont val="Times New Roman"/>
        <family val="1"/>
      </rPr>
      <t>Technetium (99 mTc)</t>
    </r>
    <r>
      <rPr>
        <sz val="10"/>
        <rFont val="Times New Roman"/>
        <family val="1"/>
      </rPr>
      <t xml:space="preserve"> tetrofosminum</t>
    </r>
  </si>
  <si>
    <r>
      <rPr>
        <strike/>
        <sz val="10"/>
        <color indexed="10"/>
        <rFont val="Times New Roman"/>
        <family val="1"/>
      </rPr>
      <t>Technetium (99 mtc)</t>
    </r>
    <r>
      <rPr>
        <sz val="10"/>
        <rFont val="Times New Roman"/>
        <family val="1"/>
      </rPr>
      <t xml:space="preserve"> sestamibi</t>
    </r>
  </si>
  <si>
    <t xml:space="preserve">ar 2016.gada 5.augusta grozījumiem, ar 2016.gada 16.augusta grozījumiem, ar 2016.gada 5.septembra grozījumiem, ar 2016.gada 19.septembra grozījumiem 
protokols Nr.2  
</t>
  </si>
  <si>
    <r>
      <t xml:space="preserve">Teststrēmeles glikozes noteikšanai </t>
    </r>
    <r>
      <rPr>
        <sz val="10"/>
        <color indexed="10"/>
        <rFont val="Times New Roman"/>
        <family val="1"/>
      </rPr>
      <t xml:space="preserve">kapilārajās </t>
    </r>
    <r>
      <rPr>
        <sz val="10"/>
        <rFont val="Times New Roman"/>
        <family val="1"/>
      </rPr>
      <t xml:space="preserve">asinīs </t>
    </r>
    <r>
      <rPr>
        <strike/>
        <sz val="10"/>
        <color indexed="10"/>
        <rFont val="Times New Roman"/>
        <family val="1"/>
      </rPr>
      <t xml:space="preserve">Accu-Chek Active, darbam ar glikometru Accu-Chek• </t>
    </r>
    <r>
      <rPr>
        <sz val="10"/>
        <color indexed="10"/>
        <rFont val="Times New Roman"/>
        <family val="1"/>
      </rPr>
      <t>Visā līguma darbības laikā piegādātājam ir jānodrošina ar bezmaksas glikometriem (līdz 90gb. 24 mēnešos). 
• Ja piedāvātu teststrēmeļu veids atšķiras no Slimnīcā pašreiz lietojama teststrēmeļu veida (Accu-Check Active), tad kopā ar pirmo teststrēmeļu piegādi ir jāpiegādā Slimnīcai 50gb. bezmaksas glikometru, lai nomainītu Slimnīcas nodaļās esošus glikometrus pret jauniem.</t>
    </r>
    <r>
      <rPr>
        <strike/>
        <sz val="10"/>
        <color indexed="10"/>
        <rFont val="Times New Roman"/>
        <family val="1"/>
      </rPr>
      <t xml:space="preserve">
</t>
    </r>
  </si>
  <si>
    <t>1.SIA „Baltijas Dialīzes serviss”</t>
  </si>
  <si>
    <t>2.SIA „Arbor Medical Korporācija”</t>
  </si>
  <si>
    <t>3.SIA „Magnum Medical”</t>
  </si>
  <si>
    <t xml:space="preserve">4.SIA „ELPIS” </t>
  </si>
  <si>
    <t xml:space="preserve">5.SIA „ORIOLA RĪGA” </t>
  </si>
  <si>
    <t xml:space="preserve">6.SIA „Farm Impeks” </t>
  </si>
  <si>
    <t xml:space="preserve">7.SIA „Olainfarm” </t>
  </si>
  <si>
    <t>8.SIA „ANISS”</t>
  </si>
  <si>
    <t>.</t>
  </si>
  <si>
    <t>300.0000</t>
  </si>
  <si>
    <t xml:space="preserve">9.SIA „BRIZ” </t>
  </si>
  <si>
    <t xml:space="preserve">10.SIA „Baltacon” </t>
  </si>
  <si>
    <t>11.SIA „SIGNAMED”</t>
  </si>
  <si>
    <t xml:space="preserve">12.SIA „A.Medical” </t>
  </si>
  <si>
    <t>13.SIA „Medelens+”</t>
  </si>
  <si>
    <t xml:space="preserve">14.AS „Grindeks” </t>
  </si>
  <si>
    <t xml:space="preserve">15.SIA „ABC pharma” </t>
  </si>
  <si>
    <t>16.SIA „TAMRO”</t>
  </si>
  <si>
    <t xml:space="preserve">17.SIA „UNIFARMA” </t>
  </si>
  <si>
    <t xml:space="preserve">18.SIA „Recipe Plus” </t>
  </si>
  <si>
    <t xml:space="preserve">19.SIA „Saules Aptieka” </t>
  </si>
  <si>
    <t>20.SIA „Vakcīna”</t>
  </si>
  <si>
    <t xml:space="preserve">21.SIA „B.Braun Medical” </t>
  </si>
  <si>
    <t>22.SIA „ELVIM”</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</si>
</sst>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000"/>
    <numFmt numFmtId="179" formatCode="&quot;Ls&quot;\ #,##0.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26]dddd\,\ yyyy&quot;. gada &quot;d\.\ mmmm"/>
    <numFmt numFmtId="187" formatCode="_-* #,##0.0000_-;\-* #,##0.0000_-;_-* &quot;-&quot;??_-;_-@_-"/>
  </numFmts>
  <fonts count="80">
    <font>
      <sz val="10"/>
      <name val="Arial"/>
      <family val="0"/>
    </font>
    <font>
      <sz val="8"/>
      <name val="Arial"/>
      <family val="2"/>
    </font>
    <font>
      <sz val="10"/>
      <name val="Times New Roman"/>
      <family val="1"/>
    </font>
    <font>
      <i/>
      <sz val="10"/>
      <name val="Times New Roman"/>
      <family val="1"/>
    </font>
    <font>
      <b/>
      <sz val="10"/>
      <name val="Times New Roman"/>
      <family val="1"/>
    </font>
    <font>
      <b/>
      <i/>
      <sz val="10"/>
      <name val="Times New Roman"/>
      <family val="1"/>
    </font>
    <font>
      <b/>
      <sz val="12"/>
      <name val="Times New Roman"/>
      <family val="1"/>
    </font>
    <font>
      <sz val="11"/>
      <name val="Times New Roman"/>
      <family val="1"/>
    </font>
    <font>
      <sz val="12"/>
      <name val="Times New Roman"/>
      <family val="1"/>
    </font>
    <font>
      <b/>
      <sz val="11"/>
      <name val="Times New Roman"/>
      <family val="1"/>
    </font>
    <font>
      <i/>
      <sz val="11"/>
      <name val="Times New Roman"/>
      <family val="1"/>
    </font>
    <font>
      <sz val="10"/>
      <color indexed="8"/>
      <name val="Times New Roman"/>
      <family val="1"/>
    </font>
    <font>
      <u val="single"/>
      <sz val="10"/>
      <name val="Times New Roman"/>
      <family val="1"/>
    </font>
    <font>
      <i/>
      <sz val="12"/>
      <name val="Times New Roman"/>
      <family val="1"/>
    </font>
    <font>
      <b/>
      <i/>
      <sz val="12"/>
      <name val="Times New Roman"/>
      <family val="1"/>
    </font>
    <font>
      <b/>
      <i/>
      <u val="single"/>
      <sz val="10"/>
      <name val="Times New Roman"/>
      <family val="1"/>
    </font>
    <font>
      <i/>
      <strike/>
      <sz val="10"/>
      <color indexed="10"/>
      <name val="Times New Roman"/>
      <family val="1"/>
    </font>
    <font>
      <strike/>
      <sz val="10"/>
      <color indexed="10"/>
      <name val="Times New Roman"/>
      <family val="1"/>
    </font>
    <font>
      <sz val="10"/>
      <color indexed="10"/>
      <name val="Times New Roman"/>
      <family val="1"/>
    </font>
    <font>
      <sz val="11"/>
      <color indexed="8"/>
      <name val="Calibri"/>
      <family val="2"/>
    </font>
    <font>
      <sz val="9"/>
      <name val="Times New Roman"/>
      <family val="1"/>
    </font>
    <font>
      <sz val="9"/>
      <color indexed="8"/>
      <name val="Times New Roman"/>
      <family val="1"/>
    </font>
    <font>
      <i/>
      <sz val="9"/>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Times New Roman"/>
      <family val="1"/>
    </font>
    <font>
      <sz val="10"/>
      <color indexed="30"/>
      <name val="Times New Roman"/>
      <family val="1"/>
    </font>
    <font>
      <b/>
      <sz val="10"/>
      <color indexed="8"/>
      <name val="Times New Roman"/>
      <family val="1"/>
    </font>
    <font>
      <sz val="10"/>
      <color indexed="63"/>
      <name val="Times New Roman"/>
      <family val="1"/>
    </font>
    <font>
      <sz val="9"/>
      <color indexed="10"/>
      <name val="Times New Roman"/>
      <family val="1"/>
    </font>
    <font>
      <i/>
      <sz val="11"/>
      <color indexed="10"/>
      <name val="Times New Roman"/>
      <family val="1"/>
    </font>
    <font>
      <b/>
      <sz val="12"/>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000000"/>
      <name val="Times New Roman"/>
      <family val="1"/>
    </font>
    <font>
      <i/>
      <sz val="10"/>
      <color rgb="FFFF0000"/>
      <name val="Times New Roman"/>
      <family val="1"/>
    </font>
    <font>
      <sz val="10"/>
      <color rgb="FFFF0000"/>
      <name val="Times New Roman"/>
      <family val="1"/>
    </font>
    <font>
      <sz val="10"/>
      <color rgb="FF0070C0"/>
      <name val="Times New Roman"/>
      <family val="1"/>
    </font>
    <font>
      <b/>
      <sz val="10"/>
      <color rgb="FF000000"/>
      <name val="Times New Roman"/>
      <family val="1"/>
    </font>
    <font>
      <sz val="10"/>
      <color rgb="FF333333"/>
      <name val="Times New Roman"/>
      <family val="1"/>
    </font>
    <font>
      <sz val="9"/>
      <color rgb="FFFF0000"/>
      <name val="Times New Roman"/>
      <family val="1"/>
    </font>
    <font>
      <i/>
      <sz val="11"/>
      <color rgb="FFFF0000"/>
      <name val="Times New Roman"/>
      <family val="1"/>
    </font>
    <font>
      <b/>
      <sz val="12"/>
      <color rgb="FFFF0000"/>
      <name val="Times New Roman"/>
      <family val="1"/>
    </font>
    <font>
      <i/>
      <strike/>
      <sz val="10"/>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9F9F9"/>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horizontal="center"/>
    </xf>
    <xf numFmtId="0" fontId="2" fillId="0" borderId="0" xfId="0" applyFont="1" applyAlignment="1">
      <alignment horizontal="left"/>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9" fontId="2" fillId="0" borderId="10" xfId="0" applyNumberFormat="1" applyFont="1" applyFill="1" applyBorder="1" applyAlignment="1">
      <alignment horizontal="center" vertical="top" wrapText="1"/>
    </xf>
    <xf numFmtId="9" fontId="2" fillId="0" borderId="10" xfId="0" applyNumberFormat="1" applyFont="1" applyBorder="1" applyAlignment="1">
      <alignment horizontal="center" vertical="top" wrapText="1"/>
    </xf>
    <xf numFmtId="10" fontId="2" fillId="0" borderId="10" xfId="0" applyNumberFormat="1"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Fill="1" applyBorder="1" applyAlignment="1">
      <alignment horizontal="center" vertical="top" wrapText="1"/>
    </xf>
    <xf numFmtId="0" fontId="2" fillId="0" borderId="10" xfId="0" applyFont="1" applyBorder="1" applyAlignment="1" quotePrefix="1">
      <alignment horizontal="center" vertical="top" wrapText="1"/>
    </xf>
    <xf numFmtId="0" fontId="2" fillId="0" borderId="0" xfId="0" applyFont="1" applyBorder="1" applyAlignment="1">
      <alignment horizontal="left" vertical="top"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3" xfId="0" applyFont="1" applyBorder="1" applyAlignment="1">
      <alignment horizontal="center"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2" fillId="0" borderId="14" xfId="0" applyFont="1" applyBorder="1" applyAlignment="1">
      <alignment horizontal="center" vertical="top" wrapText="1"/>
    </xf>
    <xf numFmtId="0" fontId="2" fillId="0" borderId="10" xfId="0" applyFont="1" applyFill="1" applyBorder="1" applyAlignment="1" quotePrefix="1">
      <alignment horizontal="center" vertical="top"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xf>
    <xf numFmtId="0" fontId="2" fillId="33" borderId="0" xfId="0" applyFont="1" applyFill="1" applyBorder="1" applyAlignment="1">
      <alignment horizontal="center" vertical="top"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Border="1" applyAlignment="1">
      <alignment vertical="top"/>
    </xf>
    <xf numFmtId="0" fontId="9" fillId="0" borderId="0" xfId="0" applyFont="1" applyFill="1" applyBorder="1" applyAlignment="1">
      <alignment horizontal="center" vertical="center" textRotation="90" wrapText="1"/>
    </xf>
    <xf numFmtId="3" fontId="7" fillId="0" borderId="0" xfId="0" applyNumberFormat="1" applyFont="1" applyBorder="1" applyAlignment="1">
      <alignment horizontal="center" vertical="center"/>
    </xf>
    <xf numFmtId="0" fontId="7" fillId="0" borderId="0" xfId="0" applyFont="1" applyBorder="1" applyAlignment="1">
      <alignment horizontal="right"/>
    </xf>
    <xf numFmtId="0" fontId="2" fillId="0" borderId="0" xfId="0" applyFont="1" applyAlignment="1">
      <alignment/>
    </xf>
    <xf numFmtId="0" fontId="7" fillId="0" borderId="0" xfId="0" applyFont="1" applyAlignment="1">
      <alignment/>
    </xf>
    <xf numFmtId="0" fontId="7" fillId="0" borderId="0" xfId="0" applyFont="1" applyFill="1" applyBorder="1" applyAlignment="1">
      <alignment horizontal="left" vertical="center" wrapText="1"/>
    </xf>
    <xf numFmtId="3" fontId="2" fillId="0" borderId="10"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3" fontId="2" fillId="0" borderId="14" xfId="0" applyNumberFormat="1" applyFont="1" applyBorder="1" applyAlignment="1">
      <alignment horizontal="center" vertical="top" wrapText="1"/>
    </xf>
    <xf numFmtId="3" fontId="2" fillId="0" borderId="10" xfId="0" applyNumberFormat="1" applyFont="1" applyFill="1" applyBorder="1" applyAlignment="1">
      <alignment horizontal="center" vertical="top" wrapText="1"/>
    </xf>
    <xf numFmtId="0" fontId="2" fillId="0" borderId="10" xfId="0" applyFont="1" applyFill="1" applyBorder="1" applyAlignment="1">
      <alignment vertical="center"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center" vertical="top" wrapText="1"/>
    </xf>
    <xf numFmtId="3" fontId="2" fillId="34" borderId="10" xfId="0" applyNumberFormat="1" applyFont="1" applyFill="1" applyBorder="1" applyAlignment="1">
      <alignment horizontal="center" vertical="top" wrapText="1"/>
    </xf>
    <xf numFmtId="0" fontId="69" fillId="0" borderId="10" xfId="0" applyFont="1" applyFill="1" applyBorder="1" applyAlignment="1">
      <alignment horizontal="center"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2" fillId="0" borderId="0" xfId="0" applyNumberFormat="1" applyFont="1" applyAlignment="1">
      <alignment vertical="center" wrapText="1"/>
    </xf>
    <xf numFmtId="0" fontId="2" fillId="0" borderId="10" xfId="0" applyNumberFormat="1" applyFont="1" applyBorder="1" applyAlignment="1">
      <alignment vertical="center" wrapText="1"/>
    </xf>
    <xf numFmtId="0" fontId="2" fillId="0" borderId="0" xfId="0" applyFont="1" applyAlignment="1">
      <alignment horizontal="left" vertical="center" wrapText="1"/>
    </xf>
    <xf numFmtId="0" fontId="6" fillId="0" borderId="0" xfId="0" applyFont="1" applyAlignment="1">
      <alignment vertical="top" wrapText="1"/>
    </xf>
    <xf numFmtId="0" fontId="3" fillId="34" borderId="10" xfId="0" applyFont="1" applyFill="1" applyBorder="1" applyAlignment="1">
      <alignment horizontal="center" vertical="top" wrapText="1"/>
    </xf>
    <xf numFmtId="0" fontId="2" fillId="0" borderId="0" xfId="0" applyFont="1" applyAlignment="1">
      <alignment horizontal="center" vertical="center" wrapText="1"/>
    </xf>
    <xf numFmtId="49" fontId="2" fillId="0" borderId="10" xfId="0" applyNumberFormat="1" applyFont="1" applyFill="1" applyBorder="1" applyAlignment="1">
      <alignment horizontal="center" vertical="center" wrapText="1"/>
    </xf>
    <xf numFmtId="0" fontId="4" fillId="33" borderId="15" xfId="0" applyFont="1" applyFill="1" applyBorder="1" applyAlignment="1">
      <alignment horizontal="center" vertical="top" wrapText="1"/>
    </xf>
    <xf numFmtId="0" fontId="4" fillId="33" borderId="13" xfId="0" applyFont="1" applyFill="1" applyBorder="1" applyAlignment="1">
      <alignment horizontal="center" vertical="top" wrapText="1"/>
    </xf>
    <xf numFmtId="0" fontId="12" fillId="33" borderId="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Border="1" applyAlignment="1">
      <alignment horizontal="left" vertical="center" wrapText="1"/>
    </xf>
    <xf numFmtId="0" fontId="3" fillId="33" borderId="0" xfId="0" applyFont="1" applyFill="1" applyBorder="1" applyAlignment="1">
      <alignment horizontal="left" vertical="top" wrapText="1"/>
    </xf>
    <xf numFmtId="0" fontId="3" fillId="33" borderId="16" xfId="0" applyFont="1" applyFill="1" applyBorder="1" applyAlignment="1">
      <alignment horizontal="left" vertical="top" wrapText="1"/>
    </xf>
    <xf numFmtId="0" fontId="4" fillId="33" borderId="15" xfId="0" applyFont="1" applyFill="1" applyBorder="1" applyAlignment="1">
      <alignment horizontal="left" vertical="top" wrapText="1"/>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Border="1" applyAlignment="1">
      <alignment horizontal="left" vertical="center" wrapText="1"/>
    </xf>
    <xf numFmtId="0" fontId="3" fillId="34"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33" borderId="15" xfId="0" applyFont="1" applyFill="1" applyBorder="1" applyAlignment="1">
      <alignment horizontal="left" vertical="center"/>
    </xf>
    <xf numFmtId="0" fontId="3" fillId="33" borderId="0" xfId="0" applyFont="1" applyFill="1" applyBorder="1" applyAlignment="1">
      <alignment horizontal="left" vertical="center"/>
    </xf>
    <xf numFmtId="0" fontId="3" fillId="0" borderId="12" xfId="0" applyFont="1" applyBorder="1" applyAlignment="1">
      <alignment horizontal="left" vertical="center" wrapText="1"/>
    </xf>
    <xf numFmtId="0" fontId="3" fillId="0" borderId="17" xfId="0" applyFont="1" applyFill="1" applyBorder="1" applyAlignment="1">
      <alignment horizontal="left" vertical="center"/>
    </xf>
    <xf numFmtId="0" fontId="3" fillId="0" borderId="0"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vertical="top" wrapText="1"/>
    </xf>
    <xf numFmtId="0" fontId="2" fillId="0" borderId="0" xfId="0" applyFont="1" applyBorder="1" applyAlignment="1">
      <alignment vertical="top" wrapText="1"/>
    </xf>
    <xf numFmtId="0" fontId="13" fillId="0" borderId="0" xfId="0" applyFont="1" applyBorder="1" applyAlignment="1">
      <alignment horizontal="left" vertical="top" wrapText="1"/>
    </xf>
    <xf numFmtId="0" fontId="2" fillId="0" borderId="0" xfId="0" applyFont="1" applyFill="1" applyAlignment="1">
      <alignment vertical="top" wrapText="1"/>
    </xf>
    <xf numFmtId="0" fontId="2" fillId="0" borderId="0" xfId="0" applyFont="1" applyAlignment="1">
      <alignment horizontal="left" vertical="top" wrapText="1"/>
    </xf>
    <xf numFmtId="0" fontId="2" fillId="34"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Fill="1" applyAlignment="1">
      <alignment horizontal="left" vertical="top" wrapText="1"/>
    </xf>
    <xf numFmtId="0" fontId="2" fillId="34" borderId="0" xfId="0" applyFont="1" applyFill="1" applyAlignment="1">
      <alignment horizontal="left" vertical="top" wrapText="1"/>
    </xf>
    <xf numFmtId="0" fontId="2" fillId="0" borderId="0" xfId="0" applyFont="1" applyAlignment="1">
      <alignment horizontal="center" vertical="top" wrapText="1"/>
    </xf>
    <xf numFmtId="0" fontId="8" fillId="0" borderId="0" xfId="0" applyFont="1" applyAlignment="1">
      <alignment horizontal="left" vertical="top" wrapText="1"/>
    </xf>
    <xf numFmtId="0" fontId="14" fillId="0" borderId="0" xfId="0" applyFont="1" applyAlignment="1">
      <alignment horizontal="left" vertical="top" wrapText="1"/>
    </xf>
    <xf numFmtId="3" fontId="2" fillId="0" borderId="0" xfId="0" applyNumberFormat="1" applyFont="1" applyAlignment="1">
      <alignment horizontal="center" vertical="top" wrapText="1"/>
    </xf>
    <xf numFmtId="3" fontId="2" fillId="0" borderId="0" xfId="0" applyNumberFormat="1" applyFont="1" applyAlignment="1">
      <alignment horizontal="center" vertical="top"/>
    </xf>
    <xf numFmtId="3" fontId="2" fillId="0" borderId="0" xfId="0" applyNumberFormat="1" applyFont="1" applyBorder="1" applyAlignment="1">
      <alignment horizontal="center" vertical="top" wrapText="1"/>
    </xf>
    <xf numFmtId="3" fontId="2" fillId="0" borderId="0" xfId="0" applyNumberFormat="1" applyFont="1" applyBorder="1" applyAlignment="1">
      <alignment horizontal="center" vertical="top"/>
    </xf>
    <xf numFmtId="0" fontId="70" fillId="35" borderId="10" xfId="0" applyFont="1" applyFill="1" applyBorder="1" applyAlignment="1">
      <alignment horizontal="center" vertical="center" wrapText="1"/>
    </xf>
    <xf numFmtId="3" fontId="2" fillId="0" borderId="10" xfId="0" applyNumberFormat="1" applyFont="1" applyBorder="1" applyAlignment="1">
      <alignment horizontal="center" vertical="center" wrapText="1"/>
    </xf>
    <xf numFmtId="0" fontId="0" fillId="0" borderId="0" xfId="0" applyAlignment="1">
      <alignment vertical="top" wrapText="1"/>
    </xf>
    <xf numFmtId="0" fontId="70" fillId="0" borderId="0" xfId="0" applyFont="1" applyAlignment="1">
      <alignment horizontal="center" vertical="center" wrapText="1"/>
    </xf>
    <xf numFmtId="4"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11" fillId="0" borderId="10" xfId="58" applyFont="1" applyFill="1" applyBorder="1" applyAlignment="1">
      <alignment vertical="center" wrapText="1"/>
      <protection/>
    </xf>
    <xf numFmtId="49" fontId="2" fillId="0" borderId="10" xfId="0" applyNumberFormat="1" applyFont="1" applyFill="1" applyBorder="1" applyAlignment="1">
      <alignment vertical="center" wrapText="1"/>
    </xf>
    <xf numFmtId="0" fontId="15" fillId="33" borderId="0" xfId="0" applyFont="1" applyFill="1" applyBorder="1" applyAlignment="1">
      <alignment horizontal="left" vertical="center"/>
    </xf>
    <xf numFmtId="0" fontId="2" fillId="0" borderId="10" xfId="0" applyFont="1" applyBorder="1" applyAlignment="1">
      <alignment vertical="top" wrapText="1"/>
    </xf>
    <xf numFmtId="0" fontId="5" fillId="36" borderId="11" xfId="0" applyFont="1" applyFill="1" applyBorder="1" applyAlignment="1">
      <alignment horizontal="left"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5" fillId="33" borderId="11" xfId="0" applyFont="1" applyFill="1" applyBorder="1" applyAlignment="1">
      <alignment vertical="top"/>
    </xf>
    <xf numFmtId="0" fontId="5" fillId="33" borderId="15" xfId="0" applyFont="1" applyFill="1" applyBorder="1" applyAlignment="1">
      <alignment vertical="top"/>
    </xf>
    <xf numFmtId="0" fontId="5" fillId="33" borderId="15" xfId="0" applyFont="1" applyFill="1" applyBorder="1" applyAlignment="1">
      <alignment vertical="center"/>
    </xf>
    <xf numFmtId="0" fontId="4" fillId="0" borderId="10" xfId="0" applyFont="1" applyFill="1" applyBorder="1" applyAlignment="1">
      <alignment horizontal="center" vertical="center" wrapText="1"/>
    </xf>
    <xf numFmtId="49" fontId="3" fillId="0" borderId="10" xfId="0" applyNumberFormat="1" applyFont="1" applyBorder="1" applyAlignment="1">
      <alignment horizontal="left" vertical="center"/>
    </xf>
    <xf numFmtId="0" fontId="3" fillId="0" borderId="10" xfId="0" applyNumberFormat="1" applyFont="1" applyBorder="1" applyAlignment="1">
      <alignment horizontal="left" vertical="center"/>
    </xf>
    <xf numFmtId="0" fontId="2" fillId="34" borderId="11" xfId="0" applyFont="1" applyFill="1" applyBorder="1" applyAlignment="1">
      <alignment horizontal="center" vertical="top" wrapText="1"/>
    </xf>
    <xf numFmtId="0" fontId="3" fillId="34" borderId="11" xfId="0" applyFont="1" applyFill="1" applyBorder="1" applyAlignment="1">
      <alignment horizontal="center" vertical="top" wrapText="1"/>
    </xf>
    <xf numFmtId="0" fontId="2" fillId="34" borderId="10" xfId="0" applyFont="1" applyFill="1" applyBorder="1" applyAlignment="1">
      <alignment vertical="top" wrapText="1"/>
    </xf>
    <xf numFmtId="0" fontId="5" fillId="33" borderId="15" xfId="0" applyFont="1" applyFill="1" applyBorder="1" applyAlignment="1">
      <alignment vertical="top" wrapText="1"/>
    </xf>
    <xf numFmtId="0" fontId="71" fillId="37" borderId="10" xfId="0" applyFont="1" applyFill="1" applyBorder="1" applyAlignment="1">
      <alignment horizontal="left" vertical="center" wrapText="1"/>
    </xf>
    <xf numFmtId="0" fontId="72" fillId="0" borderId="10" xfId="0" applyFont="1" applyBorder="1" applyAlignment="1">
      <alignment horizontal="left" vertical="top" wrapText="1"/>
    </xf>
    <xf numFmtId="0" fontId="72" fillId="0" borderId="10" xfId="0" applyFont="1" applyBorder="1" applyAlignment="1">
      <alignment horizontal="center" vertical="top" wrapText="1"/>
    </xf>
    <xf numFmtId="0" fontId="71" fillId="37" borderId="10" xfId="0" applyFont="1" applyFill="1" applyBorder="1" applyAlignment="1">
      <alignment horizontal="left" vertic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top" wrapText="1"/>
    </xf>
    <xf numFmtId="0" fontId="7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59" applyFont="1" applyBorder="1" applyAlignment="1">
      <alignment horizontal="center" vertical="top" wrapText="1"/>
      <protection/>
    </xf>
    <xf numFmtId="178" fontId="2" fillId="0" borderId="10" xfId="0" applyNumberFormat="1" applyFont="1" applyBorder="1" applyAlignment="1">
      <alignment horizontal="center" vertical="top" wrapText="1"/>
    </xf>
    <xf numFmtId="178" fontId="2" fillId="0" borderId="10" xfId="0" applyNumberFormat="1" applyFont="1" applyFill="1" applyBorder="1" applyAlignment="1">
      <alignment horizontal="center" vertical="top" wrapText="1"/>
    </xf>
    <xf numFmtId="178" fontId="2" fillId="34" borderId="10" xfId="0" applyNumberFormat="1" applyFont="1" applyFill="1" applyBorder="1" applyAlignment="1">
      <alignment horizontal="center" vertical="center" wrapText="1"/>
    </xf>
    <xf numFmtId="178" fontId="4" fillId="34" borderId="10" xfId="0" applyNumberFormat="1" applyFont="1" applyFill="1" applyBorder="1" applyAlignment="1">
      <alignment horizontal="center" vertical="center" wrapText="1"/>
    </xf>
    <xf numFmtId="178" fontId="2" fillId="34" borderId="10" xfId="0" applyNumberFormat="1" applyFont="1" applyFill="1" applyBorder="1" applyAlignment="1">
      <alignment horizontal="center" vertical="center"/>
    </xf>
    <xf numFmtId="0" fontId="2" fillId="34" borderId="0" xfId="0" applyFont="1" applyFill="1" applyAlignment="1">
      <alignment horizontal="center" vertical="top"/>
    </xf>
    <xf numFmtId="0" fontId="2" fillId="34" borderId="10" xfId="0" applyFont="1" applyFill="1" applyBorder="1" applyAlignment="1">
      <alignment horizontal="center" vertical="center" wrapText="1"/>
    </xf>
    <xf numFmtId="0" fontId="5" fillId="34" borderId="15" xfId="0" applyFont="1" applyFill="1" applyBorder="1" applyAlignment="1">
      <alignment vertical="top"/>
    </xf>
    <xf numFmtId="0" fontId="5" fillId="34" borderId="15" xfId="0" applyFont="1" applyFill="1" applyBorder="1" applyAlignment="1">
      <alignment vertical="center"/>
    </xf>
    <xf numFmtId="0" fontId="5" fillId="34" borderId="15" xfId="0" applyFont="1" applyFill="1" applyBorder="1" applyAlignment="1">
      <alignment vertical="top" wrapText="1"/>
    </xf>
    <xf numFmtId="178" fontId="2" fillId="34" borderId="10" xfId="0" applyNumberFormat="1" applyFont="1" applyFill="1" applyBorder="1" applyAlignment="1">
      <alignment horizontal="center" vertical="top" wrapText="1"/>
    </xf>
    <xf numFmtId="0" fontId="2" fillId="34" borderId="12" xfId="0" applyFont="1" applyFill="1" applyBorder="1" applyAlignment="1">
      <alignment horizontal="center" vertical="top" wrapText="1"/>
    </xf>
    <xf numFmtId="0" fontId="5" fillId="34" borderId="15" xfId="0" applyFont="1" applyFill="1" applyBorder="1" applyAlignment="1">
      <alignment horizontal="left" vertical="center"/>
    </xf>
    <xf numFmtId="178" fontId="3" fillId="34" borderId="10" xfId="0" applyNumberFormat="1" applyFont="1" applyFill="1" applyBorder="1" applyAlignment="1">
      <alignment horizontal="center" vertical="center" wrapText="1"/>
    </xf>
    <xf numFmtId="178" fontId="3" fillId="34" borderId="10" xfId="0" applyNumberFormat="1" applyFont="1" applyFill="1" applyBorder="1" applyAlignment="1">
      <alignment horizontal="center" vertical="center"/>
    </xf>
    <xf numFmtId="178" fontId="2" fillId="34" borderId="11" xfId="0" applyNumberFormat="1" applyFont="1" applyFill="1" applyBorder="1" applyAlignment="1">
      <alignment horizontal="center" vertical="top" wrapText="1"/>
    </xf>
    <xf numFmtId="0" fontId="2" fillId="34" borderId="0" xfId="0" applyFont="1" applyFill="1" applyAlignment="1">
      <alignment horizontal="center" vertical="top" wrapText="1"/>
    </xf>
    <xf numFmtId="0" fontId="3" fillId="34" borderId="10" xfId="0" applyFont="1" applyFill="1" applyBorder="1" applyAlignment="1">
      <alignment horizontal="center" vertical="top"/>
    </xf>
    <xf numFmtId="0" fontId="2" fillId="34" borderId="14" xfId="0" applyFont="1" applyFill="1" applyBorder="1" applyAlignment="1">
      <alignment horizontal="center" vertical="top" wrapText="1"/>
    </xf>
    <xf numFmtId="0" fontId="4" fillId="34" borderId="10" xfId="0" applyFont="1" applyFill="1" applyBorder="1" applyAlignment="1">
      <alignment horizontal="center" vertical="center" wrapText="1"/>
    </xf>
    <xf numFmtId="0" fontId="2" fillId="34" borderId="18" xfId="0" applyFont="1" applyFill="1" applyBorder="1" applyAlignment="1">
      <alignment horizontal="center" vertical="top" wrapText="1"/>
    </xf>
    <xf numFmtId="0" fontId="3" fillId="34" borderId="11" xfId="0" applyFont="1" applyFill="1" applyBorder="1" applyAlignment="1">
      <alignment horizontal="center" vertical="top"/>
    </xf>
    <xf numFmtId="0" fontId="2" fillId="34" borderId="19" xfId="0" applyFont="1" applyFill="1" applyBorder="1" applyAlignment="1">
      <alignment horizontal="center" vertical="top" wrapText="1"/>
    </xf>
    <xf numFmtId="0" fontId="2" fillId="34" borderId="0" xfId="0" applyFont="1" applyFill="1" applyAlignment="1">
      <alignment/>
    </xf>
    <xf numFmtId="0" fontId="6" fillId="34" borderId="10" xfId="0" applyFont="1" applyFill="1" applyBorder="1" applyAlignment="1">
      <alignment vertical="top" wrapText="1"/>
    </xf>
    <xf numFmtId="0" fontId="0" fillId="34" borderId="10" xfId="0" applyFill="1" applyBorder="1" applyAlignment="1">
      <alignment vertical="top" wrapText="1"/>
    </xf>
    <xf numFmtId="0" fontId="3" fillId="34" borderId="10" xfId="0" applyFont="1" applyFill="1" applyBorder="1" applyAlignment="1">
      <alignment horizontal="left" vertical="top" wrapText="1"/>
    </xf>
    <xf numFmtId="0" fontId="6" fillId="34" borderId="10" xfId="0" applyFont="1" applyFill="1" applyBorder="1" applyAlignment="1">
      <alignment horizontal="left" vertical="top" wrapText="1"/>
    </xf>
    <xf numFmtId="0" fontId="4" fillId="34"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14" fillId="34" borderId="10" xfId="0" applyFont="1" applyFill="1" applyBorder="1" applyAlignment="1">
      <alignment horizontal="left" vertical="top" wrapText="1"/>
    </xf>
    <xf numFmtId="0" fontId="2" fillId="34" borderId="10" xfId="0" applyFont="1" applyFill="1" applyBorder="1" applyAlignment="1">
      <alignment/>
    </xf>
    <xf numFmtId="0" fontId="2" fillId="34" borderId="0" xfId="0" applyFont="1" applyFill="1" applyBorder="1" applyAlignment="1">
      <alignment vertical="top" wrapText="1"/>
    </xf>
    <xf numFmtId="0" fontId="7" fillId="34" borderId="0" xfId="0" applyFont="1" applyFill="1" applyAlignment="1">
      <alignment/>
    </xf>
    <xf numFmtId="0" fontId="2" fillId="34" borderId="11" xfId="0" applyFont="1" applyFill="1" applyBorder="1" applyAlignment="1">
      <alignment vertical="top" wrapText="1"/>
    </xf>
    <xf numFmtId="0" fontId="2" fillId="34" borderId="11" xfId="0" applyFont="1" applyFill="1" applyBorder="1" applyAlignment="1">
      <alignment horizontal="left" vertical="top" wrapText="1"/>
    </xf>
    <xf numFmtId="0" fontId="6" fillId="34" borderId="11" xfId="0" applyFont="1" applyFill="1" applyBorder="1" applyAlignment="1">
      <alignment vertical="top" wrapText="1"/>
    </xf>
    <xf numFmtId="0" fontId="0" fillId="34" borderId="11" xfId="0" applyFill="1" applyBorder="1" applyAlignment="1">
      <alignment vertical="top" wrapText="1"/>
    </xf>
    <xf numFmtId="0" fontId="3" fillId="34" borderId="11" xfId="0" applyFont="1" applyFill="1" applyBorder="1" applyAlignment="1">
      <alignment horizontal="left" vertical="top" wrapText="1"/>
    </xf>
    <xf numFmtId="2" fontId="2" fillId="34" borderId="11" xfId="0" applyNumberFormat="1" applyFont="1" applyFill="1" applyBorder="1" applyAlignment="1">
      <alignment horizontal="center" vertical="top" wrapText="1"/>
    </xf>
    <xf numFmtId="0" fontId="6" fillId="34" borderId="11" xfId="0" applyFont="1" applyFill="1" applyBorder="1" applyAlignment="1">
      <alignment horizontal="left" vertical="top" wrapText="1"/>
    </xf>
    <xf numFmtId="0" fontId="4" fillId="34" borderId="11" xfId="0" applyFont="1" applyFill="1" applyBorder="1" applyAlignment="1">
      <alignment horizontal="left" vertical="top" wrapText="1"/>
    </xf>
    <xf numFmtId="0" fontId="8" fillId="34" borderId="11" xfId="0" applyFont="1" applyFill="1" applyBorder="1" applyAlignment="1">
      <alignment horizontal="left" vertical="top" wrapText="1"/>
    </xf>
    <xf numFmtId="0" fontId="14" fillId="34" borderId="11" xfId="0" applyFont="1" applyFill="1" applyBorder="1" applyAlignment="1">
      <alignment horizontal="left" vertical="top" wrapText="1"/>
    </xf>
    <xf numFmtId="0" fontId="2" fillId="34" borderId="11" xfId="0" applyFont="1" applyFill="1" applyBorder="1" applyAlignment="1">
      <alignment/>
    </xf>
    <xf numFmtId="0" fontId="13" fillId="34" borderId="10" xfId="0" applyFont="1" applyFill="1" applyBorder="1" applyAlignment="1">
      <alignment horizontal="left" vertical="top" wrapText="1"/>
    </xf>
    <xf numFmtId="0" fontId="73" fillId="34" borderId="10" xfId="0" applyFont="1" applyFill="1" applyBorder="1" applyAlignment="1">
      <alignment horizontal="center" vertical="top" wrapText="1"/>
    </xf>
    <xf numFmtId="178" fontId="73" fillId="34" borderId="10" xfId="0" applyNumberFormat="1" applyFont="1" applyFill="1" applyBorder="1" applyAlignment="1">
      <alignment horizontal="center" vertical="top" wrapText="1"/>
    </xf>
    <xf numFmtId="0" fontId="7" fillId="34" borderId="10" xfId="0" applyFont="1" applyFill="1" applyBorder="1" applyAlignment="1">
      <alignment/>
    </xf>
    <xf numFmtId="0" fontId="74" fillId="34" borderId="10"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8"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178" fontId="2" fillId="34" borderId="10" xfId="58" applyNumberFormat="1" applyFont="1" applyFill="1" applyBorder="1" applyAlignment="1">
      <alignment horizontal="center" vertical="top" wrapText="1"/>
      <protection/>
    </xf>
    <xf numFmtId="0" fontId="2" fillId="34" borderId="10" xfId="58" applyFont="1" applyFill="1" applyBorder="1" applyAlignment="1">
      <alignment horizontal="center" vertical="top" wrapText="1"/>
      <protection/>
    </xf>
    <xf numFmtId="180" fontId="2" fillId="34" borderId="10" xfId="58" applyNumberFormat="1" applyFont="1" applyFill="1" applyBorder="1" applyAlignment="1">
      <alignment horizontal="center" vertical="top" wrapText="1"/>
      <protection/>
    </xf>
    <xf numFmtId="3" fontId="4" fillId="0" borderId="10" xfId="0" applyNumberFormat="1" applyFont="1" applyBorder="1" applyAlignment="1">
      <alignment horizontal="center" vertical="center" wrapText="1"/>
    </xf>
    <xf numFmtId="2"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178" fontId="2" fillId="34" borderId="20" xfId="0" applyNumberFormat="1" applyFont="1" applyFill="1" applyBorder="1" applyAlignment="1">
      <alignment horizontal="center" vertical="center" wrapText="1"/>
    </xf>
    <xf numFmtId="178" fontId="2" fillId="38" borderId="20" xfId="0" applyNumberFormat="1" applyFont="1" applyFill="1" applyBorder="1" applyAlignment="1">
      <alignment horizontal="center" vertical="center" wrapText="1"/>
    </xf>
    <xf numFmtId="178" fontId="2" fillId="38" borderId="20" xfId="0" applyNumberFormat="1" applyFont="1" applyFill="1" applyBorder="1" applyAlignment="1">
      <alignment horizontal="center" vertical="center" wrapText="1"/>
    </xf>
    <xf numFmtId="187" fontId="2" fillId="34" borderId="13" xfId="0" applyNumberFormat="1" applyFont="1" applyFill="1" applyBorder="1" applyAlignment="1">
      <alignment horizontal="center" vertical="top" wrapText="1"/>
    </xf>
    <xf numFmtId="2" fontId="2" fillId="34" borderId="10" xfId="0" applyNumberFormat="1" applyFont="1" applyFill="1" applyBorder="1" applyAlignment="1">
      <alignment horizontal="center" vertical="top" wrapText="1"/>
    </xf>
    <xf numFmtId="0" fontId="2" fillId="34" borderId="10" xfId="59" applyFont="1" applyFill="1" applyBorder="1" applyAlignment="1">
      <alignment horizontal="center" vertical="top" wrapText="1"/>
      <protection/>
    </xf>
    <xf numFmtId="2" fontId="2" fillId="34" borderId="10" xfId="59" applyNumberFormat="1" applyFont="1" applyFill="1" applyBorder="1" applyAlignment="1">
      <alignment horizontal="center" vertical="top" wrapText="1"/>
      <protection/>
    </xf>
    <xf numFmtId="0" fontId="2" fillId="34" borderId="13" xfId="0" applyFont="1" applyFill="1" applyBorder="1" applyAlignment="1">
      <alignment horizontal="center" vertical="top" wrapText="1"/>
    </xf>
    <xf numFmtId="43" fontId="2" fillId="34" borderId="10" xfId="0" applyNumberFormat="1" applyFont="1" applyFill="1" applyBorder="1" applyAlignment="1">
      <alignment vertical="top" wrapText="1"/>
    </xf>
    <xf numFmtId="187" fontId="2" fillId="34" borderId="10" xfId="0" applyNumberFormat="1" applyFont="1" applyFill="1" applyBorder="1" applyAlignment="1">
      <alignment horizontal="center" vertical="top" wrapText="1"/>
    </xf>
    <xf numFmtId="2" fontId="2" fillId="34" borderId="10" xfId="0" applyNumberFormat="1" applyFont="1" applyFill="1" applyBorder="1" applyAlignment="1">
      <alignment horizontal="center" vertical="center" wrapText="1"/>
    </xf>
    <xf numFmtId="178" fontId="2" fillId="34" borderId="14" xfId="0" applyNumberFormat="1" applyFont="1" applyFill="1" applyBorder="1" applyAlignment="1">
      <alignment vertical="top" wrapText="1"/>
    </xf>
    <xf numFmtId="178" fontId="20" fillId="34" borderId="10" xfId="0" applyNumberFormat="1" applyFont="1" applyFill="1" applyBorder="1" applyAlignment="1">
      <alignment horizontal="center" vertical="center" wrapText="1"/>
    </xf>
    <xf numFmtId="178" fontId="21" fillId="34" borderId="10" xfId="46" applyNumberFormat="1" applyFont="1" applyFill="1" applyBorder="1" applyAlignment="1">
      <alignment horizontal="center" vertical="center" wrapText="1"/>
      <protection/>
    </xf>
    <xf numFmtId="178" fontId="21" fillId="34" borderId="10" xfId="0" applyNumberFormat="1" applyFont="1" applyFill="1" applyBorder="1" applyAlignment="1">
      <alignment horizontal="center" vertical="center" wrapText="1"/>
    </xf>
    <xf numFmtId="0" fontId="20" fillId="34" borderId="10" xfId="0" applyFont="1" applyFill="1" applyBorder="1" applyAlignment="1">
      <alignment horizontal="center" vertical="center" wrapText="1"/>
    </xf>
    <xf numFmtId="178" fontId="22" fillId="34" borderId="10" xfId="0" applyNumberFormat="1" applyFont="1" applyFill="1" applyBorder="1" applyAlignment="1">
      <alignment horizontal="center" vertical="center" wrapText="1"/>
    </xf>
    <xf numFmtId="178" fontId="2" fillId="34" borderId="21" xfId="0" applyNumberFormat="1" applyFont="1" applyFill="1" applyBorder="1" applyAlignment="1">
      <alignment horizontal="center" vertical="top" wrapText="1"/>
    </xf>
    <xf numFmtId="178" fontId="2" fillId="38" borderId="21" xfId="0" applyNumberFormat="1" applyFont="1" applyFill="1" applyBorder="1" applyAlignment="1">
      <alignment horizontal="center" vertical="top" wrapText="1"/>
    </xf>
    <xf numFmtId="178" fontId="2" fillId="38" borderId="21" xfId="60" applyNumberFormat="1" applyFont="1" applyFill="1" applyBorder="1" applyAlignment="1">
      <alignment horizontal="center" vertical="center" wrapText="1"/>
      <protection/>
    </xf>
    <xf numFmtId="178" fontId="2" fillId="34" borderId="21" xfId="60" applyNumberFormat="1" applyFont="1" applyFill="1" applyBorder="1" applyAlignment="1">
      <alignment horizontal="center" vertical="top" wrapText="1"/>
      <protection/>
    </xf>
    <xf numFmtId="178" fontId="11" fillId="34" borderId="21" xfId="60" applyNumberFormat="1" applyFont="1" applyFill="1" applyBorder="1" applyAlignment="1">
      <alignment horizontal="center" vertical="top" wrapText="1"/>
      <protection/>
    </xf>
    <xf numFmtId="178" fontId="2" fillId="34" borderId="22" xfId="0" applyNumberFormat="1" applyFont="1" applyFill="1" applyBorder="1" applyAlignment="1">
      <alignment horizontal="center" vertical="top" wrapText="1"/>
    </xf>
    <xf numFmtId="178" fontId="2" fillId="34" borderId="23" xfId="0" applyNumberFormat="1" applyFont="1" applyFill="1" applyBorder="1" applyAlignment="1">
      <alignment horizontal="center" vertical="top" wrapText="1"/>
    </xf>
    <xf numFmtId="178" fontId="2" fillId="38" borderId="21" xfId="60" applyNumberFormat="1" applyFont="1" applyFill="1" applyBorder="1" applyAlignment="1">
      <alignment horizontal="center" vertical="top" wrapText="1"/>
      <protection/>
    </xf>
    <xf numFmtId="178" fontId="2" fillId="34" borderId="21" xfId="60" applyNumberFormat="1" applyFont="1" applyFill="1" applyBorder="1" applyAlignment="1">
      <alignment horizontal="center" vertical="center" wrapText="1"/>
      <protection/>
    </xf>
    <xf numFmtId="178" fontId="11" fillId="34" borderId="21" xfId="0" applyNumberFormat="1" applyFont="1" applyFill="1" applyBorder="1" applyAlignment="1">
      <alignment horizontal="center" vertical="top" wrapText="1"/>
    </xf>
    <xf numFmtId="178" fontId="2" fillId="34" borderId="21" xfId="0" applyNumberFormat="1" applyFont="1" applyFill="1" applyBorder="1" applyAlignment="1">
      <alignment horizontal="center" vertical="top"/>
    </xf>
    <xf numFmtId="178" fontId="2" fillId="34" borderId="21" xfId="0" applyNumberFormat="1" applyFont="1" applyFill="1" applyBorder="1" applyAlignment="1">
      <alignment horizontal="center" vertical="center"/>
    </xf>
    <xf numFmtId="178" fontId="2" fillId="34" borderId="21" xfId="0" applyNumberFormat="1" applyFont="1" applyFill="1" applyBorder="1" applyAlignment="1">
      <alignment horizontal="center" vertical="top" wrapText="1"/>
    </xf>
    <xf numFmtId="178" fontId="2" fillId="34" borderId="24" xfId="0" applyNumberFormat="1" applyFont="1" applyFill="1" applyBorder="1" applyAlignment="1">
      <alignment horizontal="center" vertical="top" wrapText="1"/>
    </xf>
    <xf numFmtId="0" fontId="23" fillId="34" borderId="12" xfId="0" applyFont="1" applyFill="1" applyBorder="1" applyAlignment="1">
      <alignment horizontal="center" vertical="top" wrapText="1"/>
    </xf>
    <xf numFmtId="2" fontId="23" fillId="34" borderId="10" xfId="0" applyNumberFormat="1" applyFont="1" applyFill="1" applyBorder="1" applyAlignment="1">
      <alignment horizontal="center" vertical="center" wrapText="1"/>
    </xf>
    <xf numFmtId="0" fontId="23" fillId="34" borderId="10" xfId="0" applyFont="1" applyFill="1" applyBorder="1" applyAlignment="1">
      <alignment horizontal="center" vertical="top" wrapText="1"/>
    </xf>
    <xf numFmtId="2" fontId="23" fillId="34" borderId="10" xfId="0" applyNumberFormat="1" applyFont="1" applyFill="1" applyBorder="1" applyAlignment="1">
      <alignment horizontal="center" vertical="top" wrapText="1"/>
    </xf>
    <xf numFmtId="178" fontId="23" fillId="34" borderId="10" xfId="0" applyNumberFormat="1" applyFont="1" applyFill="1" applyBorder="1" applyAlignment="1">
      <alignment horizontal="center" vertical="top" wrapText="1"/>
    </xf>
    <xf numFmtId="0" fontId="23" fillId="34" borderId="10" xfId="0" applyFont="1" applyFill="1" applyBorder="1" applyAlignment="1">
      <alignment horizontal="center" vertical="center" wrapText="1"/>
    </xf>
    <xf numFmtId="178" fontId="7" fillId="34" borderId="10" xfId="0" applyNumberFormat="1" applyFont="1" applyFill="1" applyBorder="1" applyAlignment="1">
      <alignment horizontal="center" vertical="top" wrapText="1"/>
    </xf>
    <xf numFmtId="0" fontId="7" fillId="34" borderId="10" xfId="0" applyFont="1" applyFill="1" applyBorder="1" applyAlignment="1">
      <alignment horizontal="center" vertical="top" wrapText="1"/>
    </xf>
    <xf numFmtId="178" fontId="7" fillId="34" borderId="10" xfId="0" applyNumberFormat="1" applyFont="1" applyFill="1" applyBorder="1" applyAlignment="1">
      <alignment horizontal="center" vertical="top"/>
    </xf>
    <xf numFmtId="0" fontId="10" fillId="34" borderId="10" xfId="0" applyFont="1" applyFill="1" applyBorder="1" applyAlignment="1">
      <alignment horizontal="center" vertical="top"/>
    </xf>
    <xf numFmtId="178" fontId="69" fillId="34" borderId="10" xfId="0" applyNumberFormat="1" applyFont="1" applyFill="1" applyBorder="1" applyAlignment="1">
      <alignment horizontal="center" vertical="center"/>
    </xf>
    <xf numFmtId="178" fontId="0" fillId="34" borderId="10" xfId="0" applyNumberFormat="1" applyFont="1" applyFill="1" applyBorder="1" applyAlignment="1">
      <alignment horizontal="center" vertical="center"/>
    </xf>
    <xf numFmtId="0" fontId="3" fillId="34" borderId="15" xfId="0" applyFont="1" applyFill="1" applyBorder="1" applyAlignment="1">
      <alignment horizontal="left" vertical="center"/>
    </xf>
    <xf numFmtId="0" fontId="7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178" fontId="11" fillId="34" borderId="10" xfId="0" applyNumberFormat="1" applyFont="1" applyFill="1" applyBorder="1" applyAlignment="1">
      <alignment horizontal="center" vertical="center"/>
    </xf>
    <xf numFmtId="0" fontId="75" fillId="34" borderId="10" xfId="0" applyFont="1" applyFill="1" applyBorder="1" applyAlignment="1">
      <alignment horizontal="center" vertical="center"/>
    </xf>
    <xf numFmtId="0" fontId="2" fillId="34" borderId="10" xfId="0" applyFont="1" applyFill="1" applyBorder="1" applyAlignment="1">
      <alignment horizontal="center" wrapText="1"/>
    </xf>
    <xf numFmtId="178" fontId="2" fillId="34" borderId="0" xfId="0" applyNumberFormat="1" applyFont="1" applyFill="1" applyAlignment="1">
      <alignment horizontal="center" vertical="center"/>
    </xf>
    <xf numFmtId="0" fontId="71" fillId="0" borderId="10" xfId="0" applyFont="1" applyFill="1" applyBorder="1" applyAlignment="1">
      <alignment horizontal="left" vertical="center" wrapText="1"/>
    </xf>
    <xf numFmtId="0" fontId="72" fillId="0" borderId="10" xfId="0" applyFont="1" applyFill="1" applyBorder="1" applyAlignment="1">
      <alignment horizontal="left" vertical="top" wrapText="1"/>
    </xf>
    <xf numFmtId="0" fontId="72" fillId="0" borderId="10" xfId="59" applyFont="1" applyBorder="1" applyAlignment="1">
      <alignment horizontal="center" vertical="top" wrapText="1"/>
      <protection/>
    </xf>
    <xf numFmtId="3" fontId="72" fillId="0" borderId="10" xfId="0" applyNumberFormat="1" applyFont="1" applyBorder="1" applyAlignment="1">
      <alignment horizontal="center" vertical="top" wrapText="1"/>
    </xf>
    <xf numFmtId="0" fontId="72" fillId="34" borderId="10" xfId="0" applyFont="1" applyFill="1" applyBorder="1" applyAlignment="1">
      <alignment horizontal="center" vertical="top" wrapText="1"/>
    </xf>
    <xf numFmtId="178" fontId="72" fillId="34" borderId="10" xfId="0" applyNumberFormat="1" applyFont="1" applyFill="1" applyBorder="1" applyAlignment="1">
      <alignment horizontal="center" vertical="center" wrapText="1"/>
    </xf>
    <xf numFmtId="0" fontId="72" fillId="34" borderId="11" xfId="0" applyFont="1" applyFill="1" applyBorder="1" applyAlignment="1">
      <alignment vertical="top" wrapText="1"/>
    </xf>
    <xf numFmtId="0" fontId="72" fillId="34" borderId="10" xfId="0" applyFont="1" applyFill="1" applyBorder="1" applyAlignment="1">
      <alignment vertical="top" wrapText="1"/>
    </xf>
    <xf numFmtId="178" fontId="76" fillId="34" borderId="10" xfId="0" applyNumberFormat="1" applyFont="1" applyFill="1" applyBorder="1" applyAlignment="1">
      <alignment horizontal="center" vertical="center" wrapText="1"/>
    </xf>
    <xf numFmtId="178" fontId="72" fillId="34" borderId="21" xfId="0" applyNumberFormat="1" applyFont="1" applyFill="1" applyBorder="1" applyAlignment="1">
      <alignment horizontal="center" vertical="top" wrapText="1"/>
    </xf>
    <xf numFmtId="0" fontId="72" fillId="0" borderId="0" xfId="0" applyFont="1" applyAlignment="1">
      <alignment vertical="top" wrapText="1"/>
    </xf>
    <xf numFmtId="0" fontId="71" fillId="0" borderId="10" xfId="0" applyFont="1" applyFill="1" applyBorder="1" applyAlignment="1">
      <alignment horizontal="left" vertical="center"/>
    </xf>
    <xf numFmtId="0" fontId="72" fillId="0" borderId="0" xfId="0" applyFont="1" applyFill="1" applyAlignment="1">
      <alignment vertical="top" wrapText="1"/>
    </xf>
    <xf numFmtId="0" fontId="72" fillId="34" borderId="10" xfId="58" applyFont="1" applyFill="1" applyBorder="1" applyAlignment="1">
      <alignment horizontal="center" vertical="top" wrapText="1"/>
      <protection/>
    </xf>
    <xf numFmtId="178" fontId="72" fillId="34" borderId="20" xfId="0" applyNumberFormat="1" applyFont="1" applyFill="1" applyBorder="1" applyAlignment="1">
      <alignment horizontal="center" vertical="center" wrapText="1"/>
    </xf>
    <xf numFmtId="0" fontId="72" fillId="0" borderId="10" xfId="0" applyFont="1" applyFill="1" applyBorder="1" applyAlignment="1">
      <alignment horizontal="center" vertical="top"/>
    </xf>
    <xf numFmtId="178" fontId="71" fillId="34" borderId="10" xfId="0" applyNumberFormat="1" applyFont="1" applyFill="1" applyBorder="1" applyAlignment="1">
      <alignment horizontal="center" vertical="center"/>
    </xf>
    <xf numFmtId="0" fontId="71" fillId="34" borderId="10" xfId="0" applyFont="1" applyFill="1" applyBorder="1" applyAlignment="1">
      <alignment horizontal="center" vertical="top"/>
    </xf>
    <xf numFmtId="0" fontId="71" fillId="34" borderId="11" xfId="0" applyFont="1" applyFill="1" applyBorder="1" applyAlignment="1">
      <alignment horizontal="center" vertical="top"/>
    </xf>
    <xf numFmtId="0" fontId="72" fillId="34" borderId="11" xfId="0" applyFont="1" applyFill="1" applyBorder="1" applyAlignment="1">
      <alignment horizontal="left" vertical="top" wrapText="1"/>
    </xf>
    <xf numFmtId="0" fontId="72" fillId="34" borderId="10" xfId="0" applyFont="1" applyFill="1" applyBorder="1" applyAlignment="1">
      <alignment horizontal="left" vertical="top" wrapText="1"/>
    </xf>
    <xf numFmtId="178" fontId="72" fillId="34" borderId="21" xfId="0" applyNumberFormat="1" applyFont="1" applyFill="1" applyBorder="1" applyAlignment="1">
      <alignment horizontal="center" vertical="top"/>
    </xf>
    <xf numFmtId="0" fontId="77" fillId="34" borderId="10" xfId="0" applyFont="1" applyFill="1" applyBorder="1" applyAlignment="1">
      <alignment horizontal="center" vertical="top"/>
    </xf>
    <xf numFmtId="0" fontId="72" fillId="0" borderId="0" xfId="0" applyFont="1" applyAlignment="1">
      <alignment horizontal="left" vertical="top" wrapText="1"/>
    </xf>
    <xf numFmtId="0" fontId="72" fillId="0"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72" fillId="0" borderId="10" xfId="0" applyFont="1" applyFill="1" applyBorder="1" applyAlignment="1">
      <alignment horizontal="left" vertical="center"/>
    </xf>
    <xf numFmtId="0" fontId="72" fillId="34" borderId="11" xfId="0" applyFont="1" applyFill="1" applyBorder="1" applyAlignment="1">
      <alignment horizontal="center" vertical="top" wrapText="1"/>
    </xf>
    <xf numFmtId="0" fontId="72" fillId="0" borderId="10" xfId="0" applyFont="1" applyFill="1" applyBorder="1" applyAlignment="1">
      <alignment horizontal="center" vertical="center"/>
    </xf>
    <xf numFmtId="0" fontId="72" fillId="0" borderId="10" xfId="0" applyFont="1" applyFill="1" applyBorder="1" applyAlignment="1">
      <alignment vertical="center" wrapText="1"/>
    </xf>
    <xf numFmtId="0" fontId="78" fillId="34" borderId="11" xfId="0" applyFont="1" applyFill="1" applyBorder="1" applyAlignment="1">
      <alignment vertical="top" wrapText="1"/>
    </xf>
    <xf numFmtId="0" fontId="78" fillId="34" borderId="10" xfId="0" applyFont="1" applyFill="1" applyBorder="1" applyAlignment="1">
      <alignment vertical="top" wrapText="1"/>
    </xf>
    <xf numFmtId="0" fontId="78" fillId="34" borderId="10" xfId="0" applyFont="1" applyFill="1" applyBorder="1" applyAlignment="1">
      <alignment horizontal="center" vertical="center" wrapText="1"/>
    </xf>
    <xf numFmtId="0" fontId="78" fillId="0" borderId="0" xfId="0" applyFont="1" applyAlignment="1">
      <alignment vertical="top" wrapText="1"/>
    </xf>
    <xf numFmtId="9" fontId="72" fillId="0" borderId="10" xfId="0" applyNumberFormat="1" applyFont="1" applyFill="1" applyBorder="1" applyAlignment="1">
      <alignment horizontal="center" vertical="center" wrapText="1"/>
    </xf>
    <xf numFmtId="0" fontId="5" fillId="33" borderId="15" xfId="0" applyFont="1" applyFill="1" applyBorder="1" applyAlignment="1">
      <alignment horizontal="left" vertical="center"/>
    </xf>
    <xf numFmtId="0" fontId="5" fillId="33" borderId="11"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5" xfId="0" applyFont="1" applyFill="1" applyBorder="1" applyAlignment="1">
      <alignment horizontal="left"/>
    </xf>
    <xf numFmtId="0" fontId="2" fillId="33" borderId="15" xfId="0" applyFont="1" applyFill="1" applyBorder="1" applyAlignment="1">
      <alignment horizontal="left"/>
    </xf>
    <xf numFmtId="0" fontId="5" fillId="33" borderId="11" xfId="0" applyFont="1" applyFill="1" applyBorder="1" applyAlignment="1">
      <alignment horizontal="left" vertical="center"/>
    </xf>
    <xf numFmtId="0" fontId="4" fillId="36" borderId="11" xfId="0" applyFont="1" applyFill="1" applyBorder="1" applyAlignment="1">
      <alignment horizontal="left" vertical="top" wrapText="1"/>
    </xf>
    <xf numFmtId="0" fontId="4" fillId="33" borderId="15" xfId="0" applyFont="1" applyFill="1" applyBorder="1" applyAlignment="1">
      <alignment horizontal="left" vertical="top" wrapText="1"/>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3" fontId="2" fillId="33" borderId="18" xfId="0" applyNumberFormat="1" applyFont="1" applyFill="1" applyBorder="1" applyAlignment="1">
      <alignment horizontal="center" vertical="top" wrapText="1"/>
    </xf>
    <xf numFmtId="3" fontId="2" fillId="33" borderId="25" xfId="0" applyNumberFormat="1" applyFont="1" applyFill="1" applyBorder="1" applyAlignment="1">
      <alignment horizontal="center" vertical="top" wrapText="1"/>
    </xf>
    <xf numFmtId="3" fontId="2" fillId="33" borderId="26" xfId="0" applyNumberFormat="1" applyFont="1" applyFill="1" applyBorder="1" applyAlignment="1">
      <alignment horizontal="center" vertical="top" wrapText="1"/>
    </xf>
    <xf numFmtId="3" fontId="2" fillId="33" borderId="27" xfId="0" applyNumberFormat="1" applyFont="1" applyFill="1" applyBorder="1" applyAlignment="1">
      <alignment horizontal="center" vertical="top" wrapText="1"/>
    </xf>
    <xf numFmtId="3" fontId="2" fillId="33" borderId="0" xfId="0" applyNumberFormat="1" applyFont="1" applyFill="1" applyBorder="1" applyAlignment="1">
      <alignment horizontal="center" vertical="top" wrapText="1"/>
    </xf>
    <xf numFmtId="3" fontId="2" fillId="33" borderId="16" xfId="0" applyNumberFormat="1" applyFont="1" applyFill="1" applyBorder="1" applyAlignment="1">
      <alignment horizontal="center" vertical="top" wrapText="1"/>
    </xf>
    <xf numFmtId="3" fontId="2" fillId="33" borderId="19" xfId="0" applyNumberFormat="1" applyFont="1" applyFill="1" applyBorder="1" applyAlignment="1">
      <alignment horizontal="center" vertical="top" wrapText="1"/>
    </xf>
    <xf numFmtId="3" fontId="2" fillId="33" borderId="17" xfId="0" applyNumberFormat="1" applyFont="1" applyFill="1" applyBorder="1" applyAlignment="1">
      <alignment horizontal="center" vertical="top" wrapText="1"/>
    </xf>
    <xf numFmtId="3" fontId="2" fillId="33" borderId="28" xfId="0" applyNumberFormat="1" applyFont="1" applyFill="1" applyBorder="1" applyAlignment="1">
      <alignment horizontal="center" vertical="top" wrapText="1"/>
    </xf>
    <xf numFmtId="0" fontId="79"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72" fillId="0" borderId="0" xfId="0" applyFont="1" applyAlignment="1">
      <alignment horizontal="right" vertical="top" wrapText="1"/>
    </xf>
    <xf numFmtId="0" fontId="4" fillId="0" borderId="0" xfId="0" applyFont="1" applyAlignment="1">
      <alignment horizontal="center"/>
    </xf>
    <xf numFmtId="0" fontId="2" fillId="0" borderId="0" xfId="0" applyFont="1" applyAlignment="1">
      <alignment/>
    </xf>
    <xf numFmtId="0" fontId="5" fillId="33" borderId="15" xfId="0" applyFont="1" applyFill="1" applyBorder="1" applyAlignment="1">
      <alignment horizontal="center" vertical="top"/>
    </xf>
    <xf numFmtId="0" fontId="5" fillId="33" borderId="13" xfId="0" applyFont="1" applyFill="1" applyBorder="1" applyAlignment="1">
      <alignment horizontal="center" vertical="top"/>
    </xf>
    <xf numFmtId="0" fontId="5" fillId="33" borderId="15"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6" borderId="10" xfId="0" applyFont="1" applyFill="1" applyBorder="1" applyAlignment="1">
      <alignment horizontal="left" vertical="center"/>
    </xf>
    <xf numFmtId="0" fontId="5" fillId="33" borderId="1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16" xfId="0" applyFont="1" applyFill="1" applyBorder="1" applyAlignment="1">
      <alignment horizontal="left" vertical="top" wrapText="1"/>
    </xf>
    <xf numFmtId="0" fontId="7" fillId="0" borderId="0" xfId="0" applyFont="1" applyAlignment="1">
      <alignment horizontal="left" vertical="top" wrapText="1"/>
    </xf>
    <xf numFmtId="0" fontId="2" fillId="0" borderId="11" xfId="0" applyFont="1" applyBorder="1" applyAlignment="1">
      <alignment horizontal="center" vertical="top" wrapText="1"/>
    </xf>
    <xf numFmtId="0" fontId="2" fillId="0" borderId="15" xfId="0" applyFont="1" applyBorder="1" applyAlignment="1">
      <alignment horizontal="center" vertical="top" wrapText="1"/>
    </xf>
    <xf numFmtId="0" fontId="10" fillId="0" borderId="0" xfId="0" applyFont="1" applyBorder="1" applyAlignment="1">
      <alignment horizontal="left"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178" fontId="2" fillId="0" borderId="10" xfId="0" applyNumberFormat="1"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X973"/>
  <sheetViews>
    <sheetView tabSelected="1" zoomScalePageLayoutView="0" workbookViewId="0" topLeftCell="A1">
      <pane ySplit="4" topLeftCell="A866" activePane="bottomLeft" state="frozen"/>
      <selection pane="topLeft" activeCell="A1" sqref="A1"/>
      <selection pane="bottomLeft" activeCell="G905" sqref="G905:G906"/>
    </sheetView>
  </sheetViews>
  <sheetFormatPr defaultColWidth="9.140625" defaultRowHeight="12.75"/>
  <cols>
    <col min="1" max="1" width="9.57421875" style="81" customWidth="1"/>
    <col min="2" max="2" width="25.7109375" style="86" customWidth="1"/>
    <col min="3" max="3" width="14.57421875" style="94" customWidth="1"/>
    <col min="4" max="4" width="14.28125" style="94" customWidth="1"/>
    <col min="5" max="5" width="16.421875" style="94" customWidth="1"/>
    <col min="6" max="6" width="11.8515625" style="97" customWidth="1"/>
    <col min="7" max="7" width="15.421875" style="149" customWidth="1"/>
    <col min="8" max="8" width="19.421875" style="149" customWidth="1"/>
    <col min="9" max="9" width="12.421875" style="149" customWidth="1"/>
    <col min="10" max="10" width="14.28125" style="87" customWidth="1"/>
    <col min="11" max="11" width="13.7109375" style="122" customWidth="1"/>
    <col min="12" max="12" width="15.57421875" style="139" customWidth="1"/>
    <col min="13" max="13" width="14.28125" style="122" customWidth="1"/>
    <col min="14" max="14" width="16.8515625" style="122" customWidth="1"/>
    <col min="15" max="15" width="13.28125" style="122" customWidth="1"/>
    <col min="16" max="16" width="15.28125" style="122" customWidth="1"/>
    <col min="17" max="17" width="16.28125" style="122" customWidth="1"/>
    <col min="18" max="18" width="15.140625" style="122" customWidth="1"/>
    <col min="19" max="19" width="13.00390625" style="122" customWidth="1"/>
    <col min="20" max="20" width="13.57421875" style="122" customWidth="1"/>
    <col min="21" max="21" width="18.57421875" style="122" customWidth="1"/>
    <col min="22" max="22" width="15.00390625" style="122" customWidth="1"/>
    <col min="23" max="23" width="12.00390625" style="122" customWidth="1"/>
    <col min="24" max="24" width="13.28125" style="122" customWidth="1"/>
    <col min="25" max="16384" width="9.140625" style="82" customWidth="1"/>
  </cols>
  <sheetData>
    <row r="1" spans="2:9" ht="12.75" customHeight="1">
      <c r="B1" s="302" t="s">
        <v>611</v>
      </c>
      <c r="C1" s="302"/>
      <c r="D1" s="302"/>
      <c r="E1" s="302"/>
      <c r="F1" s="302"/>
      <c r="G1" s="302"/>
      <c r="H1" s="302"/>
      <c r="I1" s="302"/>
    </row>
    <row r="2" spans="1:24" s="39" customFormat="1" ht="12.75" customHeight="1">
      <c r="A2" s="303" t="s">
        <v>351</v>
      </c>
      <c r="B2" s="304"/>
      <c r="C2" s="304"/>
      <c r="D2" s="304"/>
      <c r="E2" s="304"/>
      <c r="F2" s="304"/>
      <c r="G2" s="304"/>
      <c r="H2" s="304"/>
      <c r="I2" s="304"/>
      <c r="J2" s="156"/>
      <c r="K2" s="164"/>
      <c r="L2" s="139"/>
      <c r="M2" s="164"/>
      <c r="N2" s="164"/>
      <c r="O2" s="164"/>
      <c r="P2" s="164"/>
      <c r="Q2" s="164"/>
      <c r="R2" s="164"/>
      <c r="S2" s="164"/>
      <c r="T2" s="164"/>
      <c r="U2" s="164"/>
      <c r="V2" s="164"/>
      <c r="W2" s="164"/>
      <c r="X2" s="164"/>
    </row>
    <row r="3" spans="1:24" s="39" customFormat="1" ht="12.75" customHeight="1">
      <c r="A3" s="68"/>
      <c r="B3" s="2"/>
      <c r="C3" s="1"/>
      <c r="D3" s="1"/>
      <c r="E3" s="1"/>
      <c r="F3" s="98"/>
      <c r="G3" s="138"/>
      <c r="H3" s="138"/>
      <c r="I3" s="138"/>
      <c r="J3" s="156"/>
      <c r="K3" s="164"/>
      <c r="L3" s="139"/>
      <c r="M3" s="164"/>
      <c r="N3" s="164"/>
      <c r="O3" s="164"/>
      <c r="P3" s="164"/>
      <c r="Q3" s="164"/>
      <c r="R3" s="164"/>
      <c r="S3" s="164"/>
      <c r="T3" s="164"/>
      <c r="U3" s="164"/>
      <c r="V3" s="164"/>
      <c r="W3" s="164"/>
      <c r="X3" s="164"/>
    </row>
    <row r="4" spans="1:24" s="113" customFormat="1" ht="87" customHeight="1">
      <c r="A4" s="117" t="s">
        <v>53</v>
      </c>
      <c r="B4" s="112" t="s">
        <v>323</v>
      </c>
      <c r="C4" s="112" t="s">
        <v>613</v>
      </c>
      <c r="D4" s="112" t="s">
        <v>614</v>
      </c>
      <c r="E4" s="112" t="s">
        <v>615</v>
      </c>
      <c r="F4" s="192" t="s">
        <v>616</v>
      </c>
      <c r="G4" s="152" t="s">
        <v>617</v>
      </c>
      <c r="H4" s="136" t="s">
        <v>618</v>
      </c>
      <c r="I4" s="193" t="s">
        <v>619</v>
      </c>
      <c r="J4" s="194" t="s">
        <v>620</v>
      </c>
      <c r="K4" s="152" t="s">
        <v>623</v>
      </c>
      <c r="L4" s="182" t="s">
        <v>624</v>
      </c>
      <c r="M4" s="152" t="s">
        <v>625</v>
      </c>
      <c r="N4" s="152" t="s">
        <v>626</v>
      </c>
      <c r="O4" s="152" t="s">
        <v>627</v>
      </c>
      <c r="P4" s="152" t="s">
        <v>628</v>
      </c>
      <c r="Q4" s="152" t="s">
        <v>629</v>
      </c>
      <c r="R4" s="152" t="s">
        <v>630</v>
      </c>
      <c r="S4" s="152" t="s">
        <v>631</v>
      </c>
      <c r="T4" s="152" t="s">
        <v>632</v>
      </c>
      <c r="U4" s="152" t="s">
        <v>633</v>
      </c>
      <c r="V4" s="152" t="s">
        <v>634</v>
      </c>
      <c r="W4" s="152" t="s">
        <v>635</v>
      </c>
      <c r="X4" s="152" t="s">
        <v>636</v>
      </c>
    </row>
    <row r="5" spans="1:24" s="84" customFormat="1" ht="15.75">
      <c r="A5" s="114" t="s">
        <v>218</v>
      </c>
      <c r="B5" s="115"/>
      <c r="C5" s="115"/>
      <c r="D5" s="115"/>
      <c r="E5" s="115"/>
      <c r="F5" s="115"/>
      <c r="G5" s="140"/>
      <c r="H5" s="140"/>
      <c r="I5" s="305"/>
      <c r="J5" s="306"/>
      <c r="K5" s="178"/>
      <c r="L5" s="183"/>
      <c r="M5" s="178"/>
      <c r="N5" s="178"/>
      <c r="O5" s="178"/>
      <c r="P5" s="178"/>
      <c r="Q5" s="178"/>
      <c r="R5" s="178"/>
      <c r="S5" s="178"/>
      <c r="T5" s="178"/>
      <c r="U5" s="178"/>
      <c r="V5" s="178"/>
      <c r="W5" s="178"/>
      <c r="X5" s="178"/>
    </row>
    <row r="6" spans="1:24" s="83" customFormat="1" ht="42" customHeight="1">
      <c r="A6" s="118">
        <v>1</v>
      </c>
      <c r="B6" s="6" t="s">
        <v>426</v>
      </c>
      <c r="C6" s="5"/>
      <c r="D6" s="5"/>
      <c r="E6" s="132">
        <v>3.2630000000000003</v>
      </c>
      <c r="F6" s="44"/>
      <c r="G6" s="135">
        <v>3.9491</v>
      </c>
      <c r="H6" s="48"/>
      <c r="I6" s="120"/>
      <c r="J6" s="167"/>
      <c r="K6" s="122"/>
      <c r="L6" s="189">
        <v>4.301</v>
      </c>
      <c r="M6" s="122"/>
      <c r="N6" s="122"/>
      <c r="O6" s="122"/>
      <c r="P6" s="122"/>
      <c r="Q6" s="122"/>
      <c r="R6" s="48">
        <v>3.99</v>
      </c>
      <c r="S6" s="122"/>
      <c r="T6" s="207">
        <v>3.4697</v>
      </c>
      <c r="U6" s="212">
        <v>6.19</v>
      </c>
      <c r="V6" s="122"/>
      <c r="W6" s="122"/>
      <c r="X6" s="122"/>
    </row>
    <row r="7" spans="1:24" s="83" customFormat="1" ht="40.5" customHeight="1">
      <c r="A7" s="119">
        <v>2</v>
      </c>
      <c r="B7" s="6" t="s">
        <v>352</v>
      </c>
      <c r="C7" s="5"/>
      <c r="D7" s="5"/>
      <c r="E7" s="132">
        <v>2.0832</v>
      </c>
      <c r="F7" s="42"/>
      <c r="G7" s="135">
        <v>2.46</v>
      </c>
      <c r="H7" s="48"/>
      <c r="I7" s="120"/>
      <c r="J7" s="167"/>
      <c r="K7" s="122"/>
      <c r="L7" s="139"/>
      <c r="M7" s="122"/>
      <c r="N7" s="122"/>
      <c r="O7" s="122"/>
      <c r="P7" s="122"/>
      <c r="Q7" s="122"/>
      <c r="R7" s="48">
        <v>2.28</v>
      </c>
      <c r="S7" s="122"/>
      <c r="T7" s="208">
        <v>1.6880000000000002</v>
      </c>
      <c r="U7" s="212">
        <v>3.89</v>
      </c>
      <c r="V7" s="122"/>
      <c r="W7" s="122"/>
      <c r="X7" s="122"/>
    </row>
    <row r="8" spans="1:24" s="83" customFormat="1" ht="40.5" customHeight="1">
      <c r="A8" s="118">
        <v>3</v>
      </c>
      <c r="B8" s="6" t="s">
        <v>567</v>
      </c>
      <c r="C8" s="5"/>
      <c r="D8" s="5"/>
      <c r="E8" s="132">
        <v>3.5231000000000003</v>
      </c>
      <c r="F8" s="42"/>
      <c r="G8" s="48"/>
      <c r="H8" s="48"/>
      <c r="I8" s="120"/>
      <c r="J8" s="167"/>
      <c r="K8" s="122"/>
      <c r="L8" s="139"/>
      <c r="M8" s="122"/>
      <c r="N8" s="122"/>
      <c r="O8" s="122"/>
      <c r="P8" s="122"/>
      <c r="Q8" s="122"/>
      <c r="R8" s="48"/>
      <c r="S8" s="122"/>
      <c r="T8" s="207"/>
      <c r="U8" s="212"/>
      <c r="V8" s="122"/>
      <c r="W8" s="122"/>
      <c r="X8" s="122"/>
    </row>
    <row r="9" spans="1:24" s="83" customFormat="1" ht="26.25" customHeight="1">
      <c r="A9" s="119">
        <v>4</v>
      </c>
      <c r="B9" s="4" t="s">
        <v>523</v>
      </c>
      <c r="C9" s="5"/>
      <c r="D9" s="5"/>
      <c r="E9" s="132">
        <v>25.1</v>
      </c>
      <c r="F9" s="42"/>
      <c r="G9" s="48"/>
      <c r="H9" s="48"/>
      <c r="I9" s="120"/>
      <c r="J9" s="167"/>
      <c r="K9" s="122"/>
      <c r="L9" s="139"/>
      <c r="M9" s="122"/>
      <c r="N9" s="122"/>
      <c r="O9" s="122"/>
      <c r="P9" s="122"/>
      <c r="Q9" s="122"/>
      <c r="R9" s="48"/>
      <c r="S9" s="122"/>
      <c r="T9" s="207">
        <v>23.39</v>
      </c>
      <c r="U9" s="213">
        <v>39.83</v>
      </c>
      <c r="V9" s="122"/>
      <c r="W9" s="122"/>
      <c r="X9" s="122"/>
    </row>
    <row r="10" spans="1:10" ht="15" customHeight="1">
      <c r="A10" s="116" t="s">
        <v>5</v>
      </c>
      <c r="B10" s="116"/>
      <c r="C10" s="116"/>
      <c r="D10" s="116"/>
      <c r="E10" s="116"/>
      <c r="F10" s="116"/>
      <c r="G10" s="141"/>
      <c r="H10" s="141"/>
      <c r="I10" s="307"/>
      <c r="J10" s="308"/>
    </row>
    <row r="11" spans="1:21" ht="28.5" customHeight="1">
      <c r="A11" s="69">
        <v>5</v>
      </c>
      <c r="B11" s="6" t="s">
        <v>350</v>
      </c>
      <c r="C11" s="5"/>
      <c r="D11" s="5"/>
      <c r="E11" s="132">
        <v>2.3960000000000004</v>
      </c>
      <c r="F11" s="133">
        <v>1.5</v>
      </c>
      <c r="G11" s="48"/>
      <c r="H11" s="48"/>
      <c r="I11" s="48"/>
      <c r="J11" s="167"/>
      <c r="K11" s="179"/>
      <c r="L11" s="48"/>
      <c r="R11" s="199">
        <v>2.5</v>
      </c>
      <c r="T11" s="207">
        <v>2.25</v>
      </c>
      <c r="U11" s="212"/>
    </row>
    <row r="12" spans="1:24" s="85" customFormat="1" ht="21.75" customHeight="1">
      <c r="A12" s="69">
        <v>6</v>
      </c>
      <c r="B12" s="4" t="s">
        <v>215</v>
      </c>
      <c r="C12" s="3"/>
      <c r="D12" s="3"/>
      <c r="E12" s="132">
        <v>0.0864</v>
      </c>
      <c r="F12" s="3"/>
      <c r="G12" s="48"/>
      <c r="H12" s="48"/>
      <c r="I12" s="137">
        <v>0.025</v>
      </c>
      <c r="J12" s="167"/>
      <c r="K12" s="143">
        <v>0.1359</v>
      </c>
      <c r="L12" s="189">
        <v>0.1397</v>
      </c>
      <c r="M12" s="122"/>
      <c r="N12" s="122"/>
      <c r="O12" s="122"/>
      <c r="P12" s="122"/>
      <c r="Q12" s="122"/>
      <c r="R12" s="48"/>
      <c r="S12" s="143">
        <v>0.06</v>
      </c>
      <c r="T12" s="207">
        <v>0.0446</v>
      </c>
      <c r="U12" s="212">
        <v>0.07</v>
      </c>
      <c r="V12" s="122"/>
      <c r="W12" s="122"/>
      <c r="X12" s="122"/>
    </row>
    <row r="13" spans="1:24" s="85" customFormat="1" ht="19.5" customHeight="1">
      <c r="A13" s="69">
        <v>7</v>
      </c>
      <c r="B13" s="4" t="s">
        <v>215</v>
      </c>
      <c r="C13" s="3"/>
      <c r="D13" s="3"/>
      <c r="E13" s="132">
        <v>0.17909999999999998</v>
      </c>
      <c r="F13" s="3"/>
      <c r="G13" s="48"/>
      <c r="H13" s="48"/>
      <c r="I13" s="139"/>
      <c r="J13" s="167"/>
      <c r="K13" s="48"/>
      <c r="L13" s="189">
        <v>0.1843</v>
      </c>
      <c r="M13" s="122"/>
      <c r="N13" s="122"/>
      <c r="O13" s="122"/>
      <c r="P13" s="122"/>
      <c r="Q13" s="122"/>
      <c r="R13" s="48">
        <v>0.1833</v>
      </c>
      <c r="S13" s="143">
        <v>0.3</v>
      </c>
      <c r="T13" s="207">
        <v>0.17880000000000001</v>
      </c>
      <c r="U13" s="212">
        <v>0.252</v>
      </c>
      <c r="V13" s="122"/>
      <c r="W13" s="122"/>
      <c r="X13" s="122"/>
    </row>
    <row r="14" spans="1:24" s="85" customFormat="1" ht="19.5" customHeight="1">
      <c r="A14" s="69">
        <v>8</v>
      </c>
      <c r="B14" s="4" t="s">
        <v>216</v>
      </c>
      <c r="C14" s="3"/>
      <c r="D14" s="3"/>
      <c r="E14" s="132"/>
      <c r="F14" s="3"/>
      <c r="G14" s="48"/>
      <c r="H14" s="48"/>
      <c r="I14" s="139"/>
      <c r="J14" s="167"/>
      <c r="K14" s="48"/>
      <c r="L14" s="189">
        <v>0.1332</v>
      </c>
      <c r="M14" s="122"/>
      <c r="N14" s="122"/>
      <c r="O14" s="122"/>
      <c r="P14" s="122"/>
      <c r="Q14" s="122"/>
      <c r="R14" s="48"/>
      <c r="S14" s="122"/>
      <c r="T14" s="207"/>
      <c r="U14" s="212">
        <v>0.1932</v>
      </c>
      <c r="V14" s="122"/>
      <c r="W14" s="122"/>
      <c r="X14" s="122"/>
    </row>
    <row r="15" spans="1:24" s="85" customFormat="1" ht="39.75" customHeight="1">
      <c r="A15" s="69">
        <v>9</v>
      </c>
      <c r="B15" s="4" t="s">
        <v>216</v>
      </c>
      <c r="C15" s="5"/>
      <c r="D15" s="3"/>
      <c r="E15" s="132">
        <v>1.3013</v>
      </c>
      <c r="F15" s="134">
        <v>0.86</v>
      </c>
      <c r="G15" s="48"/>
      <c r="H15" s="48"/>
      <c r="I15" s="139"/>
      <c r="J15" s="167"/>
      <c r="K15" s="48"/>
      <c r="L15" s="189">
        <v>1.32</v>
      </c>
      <c r="M15" s="122"/>
      <c r="N15" s="122"/>
      <c r="O15" s="122"/>
      <c r="P15" s="122"/>
      <c r="Q15" s="122"/>
      <c r="R15" s="48">
        <v>0.694</v>
      </c>
      <c r="S15" s="122"/>
      <c r="T15" s="207">
        <v>0.7236</v>
      </c>
      <c r="U15" s="212">
        <v>1.498</v>
      </c>
      <c r="V15" s="122"/>
      <c r="W15" s="122"/>
      <c r="X15" s="122"/>
    </row>
    <row r="16" spans="1:21" ht="26.25" customHeight="1">
      <c r="A16" s="69">
        <v>10</v>
      </c>
      <c r="B16" s="6" t="s">
        <v>349</v>
      </c>
      <c r="C16" s="5"/>
      <c r="D16" s="5"/>
      <c r="E16" s="132">
        <v>0.0654</v>
      </c>
      <c r="F16" s="42"/>
      <c r="G16" s="135">
        <v>0.0719</v>
      </c>
      <c r="H16" s="48"/>
      <c r="I16" s="139">
        <v>0.0232</v>
      </c>
      <c r="J16" s="167"/>
      <c r="K16" s="143">
        <v>0.0891</v>
      </c>
      <c r="L16" s="189">
        <v>0.165</v>
      </c>
      <c r="P16" s="143">
        <f>1.97/28</f>
        <v>0.07035714285714285</v>
      </c>
      <c r="R16" s="48">
        <v>0.0236</v>
      </c>
      <c r="S16" s="143">
        <v>0.04</v>
      </c>
      <c r="T16" s="207">
        <v>0.06330000000000001</v>
      </c>
      <c r="U16" s="212">
        <v>0.11800000000000001</v>
      </c>
    </row>
    <row r="17" spans="1:21" ht="30.75" customHeight="1">
      <c r="A17" s="69">
        <v>11</v>
      </c>
      <c r="B17" s="6" t="s">
        <v>349</v>
      </c>
      <c r="C17" s="5"/>
      <c r="D17" s="5"/>
      <c r="E17" s="132">
        <v>0.18409999999999999</v>
      </c>
      <c r="F17" s="42"/>
      <c r="G17" s="48"/>
      <c r="H17" s="48"/>
      <c r="I17" s="139"/>
      <c r="J17" s="167"/>
      <c r="K17" s="48"/>
      <c r="L17" s="48"/>
      <c r="R17" s="48">
        <v>0.1221</v>
      </c>
      <c r="T17" s="207">
        <v>0.19110000000000002</v>
      </c>
      <c r="U17" s="212">
        <v>0.3336</v>
      </c>
    </row>
    <row r="18" spans="1:21" ht="41.25" customHeight="1">
      <c r="A18" s="69">
        <v>12</v>
      </c>
      <c r="B18" s="6" t="s">
        <v>349</v>
      </c>
      <c r="C18" s="5"/>
      <c r="D18" s="5"/>
      <c r="E18" s="132"/>
      <c r="F18" s="42"/>
      <c r="G18" s="48"/>
      <c r="H18" s="48"/>
      <c r="I18" s="139"/>
      <c r="J18" s="167"/>
      <c r="K18" s="48"/>
      <c r="L18" s="48"/>
      <c r="R18" s="48"/>
      <c r="S18" s="143">
        <v>5.8</v>
      </c>
      <c r="T18" s="207">
        <v>6.5</v>
      </c>
      <c r="U18" s="212">
        <v>9.91</v>
      </c>
    </row>
    <row r="19" spans="1:21" ht="22.5" customHeight="1">
      <c r="A19" s="69">
        <v>13</v>
      </c>
      <c r="B19" s="6" t="s">
        <v>347</v>
      </c>
      <c r="C19" s="5"/>
      <c r="D19" s="5"/>
      <c r="E19" s="132">
        <v>0.0439</v>
      </c>
      <c r="F19" s="42"/>
      <c r="G19" s="48"/>
      <c r="H19" s="48"/>
      <c r="I19" s="236">
        <v>0.1275</v>
      </c>
      <c r="J19" s="167"/>
      <c r="K19" s="143">
        <v>0.0607</v>
      </c>
      <c r="L19" s="48"/>
      <c r="O19" s="195">
        <v>0.1007</v>
      </c>
      <c r="R19" s="48">
        <v>0.0351</v>
      </c>
      <c r="T19" s="207">
        <v>0.042</v>
      </c>
      <c r="U19" s="214">
        <v>0.0757</v>
      </c>
    </row>
    <row r="20" spans="1:21" ht="19.5" customHeight="1">
      <c r="A20" s="69">
        <v>14</v>
      </c>
      <c r="B20" s="6" t="s">
        <v>347</v>
      </c>
      <c r="C20" s="3"/>
      <c r="D20" s="5"/>
      <c r="E20" s="132">
        <v>0.091</v>
      </c>
      <c r="F20" s="42"/>
      <c r="G20" s="48"/>
      <c r="H20" s="48"/>
      <c r="I20" s="236">
        <v>0.285</v>
      </c>
      <c r="J20" s="167"/>
      <c r="K20" s="48"/>
      <c r="L20" s="48"/>
      <c r="R20" s="48">
        <v>0.0992</v>
      </c>
      <c r="T20" s="207">
        <v>0.0936</v>
      </c>
      <c r="U20" s="214">
        <v>0.3043</v>
      </c>
    </row>
    <row r="21" spans="1:21" ht="39" customHeight="1">
      <c r="A21" s="69">
        <v>15</v>
      </c>
      <c r="B21" s="6" t="s">
        <v>348</v>
      </c>
      <c r="C21" s="5"/>
      <c r="D21" s="5"/>
      <c r="E21" s="132">
        <v>5.4006</v>
      </c>
      <c r="F21" s="42"/>
      <c r="G21" s="135">
        <v>6.09</v>
      </c>
      <c r="H21" s="48"/>
      <c r="I21" s="139"/>
      <c r="J21" s="167"/>
      <c r="K21" s="48"/>
      <c r="L21" s="189"/>
      <c r="R21" s="48">
        <v>5.357</v>
      </c>
      <c r="S21" s="143">
        <v>6</v>
      </c>
      <c r="T21" s="207">
        <v>5.3688</v>
      </c>
      <c r="U21" s="212">
        <v>7.644</v>
      </c>
    </row>
    <row r="22" spans="1:21" ht="20.25" customHeight="1">
      <c r="A22" s="69">
        <v>16</v>
      </c>
      <c r="B22" s="6" t="s">
        <v>348</v>
      </c>
      <c r="C22" s="5"/>
      <c r="D22" s="5"/>
      <c r="E22" s="132">
        <v>0.07970000000000001</v>
      </c>
      <c r="F22" s="42"/>
      <c r="G22" s="48"/>
      <c r="H22" s="48"/>
      <c r="I22" s="137">
        <v>0.3696</v>
      </c>
      <c r="J22" s="167"/>
      <c r="K22" s="143">
        <v>0.1035</v>
      </c>
      <c r="L22" s="48"/>
      <c r="R22" s="48">
        <v>0.095</v>
      </c>
      <c r="T22" s="207">
        <v>0.0794</v>
      </c>
      <c r="U22" s="212">
        <v>0.1418</v>
      </c>
    </row>
    <row r="23" spans="1:21" ht="21.75" customHeight="1">
      <c r="A23" s="69">
        <v>17</v>
      </c>
      <c r="B23" s="6" t="s">
        <v>348</v>
      </c>
      <c r="C23" s="5"/>
      <c r="D23" s="5"/>
      <c r="E23" s="132">
        <v>0.13</v>
      </c>
      <c r="F23" s="42"/>
      <c r="G23" s="48"/>
      <c r="H23" s="48"/>
      <c r="I23" s="137">
        <v>0.4963</v>
      </c>
      <c r="J23" s="167"/>
      <c r="K23" s="143">
        <v>0.25</v>
      </c>
      <c r="L23" s="48"/>
      <c r="R23" s="48">
        <v>0.1296</v>
      </c>
      <c r="T23" s="207">
        <v>0.129</v>
      </c>
      <c r="U23" s="212">
        <v>0.22610000000000002</v>
      </c>
    </row>
    <row r="24" spans="1:24" s="85" customFormat="1" ht="18.75" customHeight="1">
      <c r="A24" s="69">
        <v>18</v>
      </c>
      <c r="B24" s="4" t="s">
        <v>217</v>
      </c>
      <c r="C24" s="3"/>
      <c r="D24" s="3"/>
      <c r="E24" s="132">
        <v>0.0736</v>
      </c>
      <c r="F24" s="42"/>
      <c r="G24" s="48"/>
      <c r="H24" s="48"/>
      <c r="I24" s="48"/>
      <c r="J24" s="167"/>
      <c r="K24" s="48"/>
      <c r="L24" s="48"/>
      <c r="M24" s="122"/>
      <c r="N24" s="122"/>
      <c r="O24" s="122"/>
      <c r="P24" s="122"/>
      <c r="Q24" s="122"/>
      <c r="R24" s="48"/>
      <c r="S24" s="122"/>
      <c r="T24" s="207">
        <v>0.0737</v>
      </c>
      <c r="U24" s="212">
        <v>0.1278</v>
      </c>
      <c r="V24" s="122"/>
      <c r="W24" s="122"/>
      <c r="X24" s="122"/>
    </row>
    <row r="25" spans="1:10" ht="16.5" customHeight="1">
      <c r="A25" s="123" t="s">
        <v>64</v>
      </c>
      <c r="B25" s="123"/>
      <c r="C25" s="123"/>
      <c r="D25" s="123"/>
      <c r="E25" s="123"/>
      <c r="F25" s="123"/>
      <c r="G25" s="142"/>
      <c r="H25" s="142"/>
      <c r="I25" s="309"/>
      <c r="J25" s="310"/>
    </row>
    <row r="26" spans="1:21" ht="25.5" customHeight="1">
      <c r="A26" s="70">
        <v>19</v>
      </c>
      <c r="B26" s="6" t="s">
        <v>353</v>
      </c>
      <c r="C26" s="5"/>
      <c r="D26" s="5"/>
      <c r="E26" s="132">
        <v>0.2829</v>
      </c>
      <c r="F26" s="5"/>
      <c r="G26" s="135"/>
      <c r="H26" s="48"/>
      <c r="I26" s="48"/>
      <c r="J26" s="167"/>
      <c r="K26" s="143">
        <v>0.2185</v>
      </c>
      <c r="L26" s="48"/>
      <c r="R26" s="48"/>
      <c r="T26" s="207">
        <v>0.21630000000000002</v>
      </c>
      <c r="U26" s="212">
        <v>0.376</v>
      </c>
    </row>
    <row r="27" spans="1:21" ht="18.75" customHeight="1">
      <c r="A27" s="70">
        <v>20</v>
      </c>
      <c r="B27" s="6" t="s">
        <v>65</v>
      </c>
      <c r="C27" s="3"/>
      <c r="D27" s="5"/>
      <c r="E27" s="132">
        <v>0.0301</v>
      </c>
      <c r="F27" s="133">
        <v>0.03</v>
      </c>
      <c r="G27" s="135">
        <v>0.0457</v>
      </c>
      <c r="H27" s="48"/>
      <c r="I27" s="135">
        <v>0.0315</v>
      </c>
      <c r="J27" s="167"/>
      <c r="K27" s="143">
        <v>0.0483</v>
      </c>
      <c r="L27" s="189">
        <v>0.031</v>
      </c>
      <c r="R27" s="48">
        <v>0.03</v>
      </c>
      <c r="T27" s="207">
        <v>0.0302</v>
      </c>
      <c r="U27" s="214">
        <v>0.0713</v>
      </c>
    </row>
    <row r="28" spans="1:21" ht="16.5" customHeight="1">
      <c r="A28" s="70">
        <v>21</v>
      </c>
      <c r="B28" s="6" t="s">
        <v>65</v>
      </c>
      <c r="C28" s="5"/>
      <c r="D28" s="5"/>
      <c r="E28" s="132">
        <v>0.1191</v>
      </c>
      <c r="F28" s="5"/>
      <c r="G28" s="135">
        <v>0.202</v>
      </c>
      <c r="H28" s="48"/>
      <c r="I28" s="139">
        <v>0.1247</v>
      </c>
      <c r="J28" s="167"/>
      <c r="K28" s="48"/>
      <c r="L28" s="189">
        <v>0.1199</v>
      </c>
      <c r="P28" s="143">
        <f>4.75/25</f>
        <v>0.19</v>
      </c>
      <c r="R28" s="48">
        <v>0.1186</v>
      </c>
      <c r="T28" s="207">
        <v>0.1178</v>
      </c>
      <c r="U28" s="212">
        <v>0.2968</v>
      </c>
    </row>
    <row r="29" spans="1:21" ht="18.75" customHeight="1">
      <c r="A29" s="70">
        <v>22</v>
      </c>
      <c r="B29" s="6" t="s">
        <v>66</v>
      </c>
      <c r="C29" s="5"/>
      <c r="D29" s="5"/>
      <c r="E29" s="132">
        <v>0.4376</v>
      </c>
      <c r="F29" s="5"/>
      <c r="G29" s="135">
        <v>0.459</v>
      </c>
      <c r="H29" s="48"/>
      <c r="I29" s="48"/>
      <c r="J29" s="167"/>
      <c r="K29" s="143">
        <v>0.4185</v>
      </c>
      <c r="L29" s="48"/>
      <c r="R29" s="48">
        <v>0.438</v>
      </c>
      <c r="T29" s="207">
        <v>0.40900000000000003</v>
      </c>
      <c r="U29" s="212">
        <v>0.5757</v>
      </c>
    </row>
    <row r="30" spans="1:21" ht="18.75" customHeight="1">
      <c r="A30" s="70">
        <v>23</v>
      </c>
      <c r="B30" s="4" t="s">
        <v>66</v>
      </c>
      <c r="C30" s="3"/>
      <c r="D30" s="5"/>
      <c r="E30" s="132">
        <v>64.2368</v>
      </c>
      <c r="F30" s="5"/>
      <c r="G30" s="135" t="s">
        <v>621</v>
      </c>
      <c r="H30" s="48"/>
      <c r="I30" s="48"/>
      <c r="J30" s="167"/>
      <c r="K30" s="48"/>
      <c r="L30" s="48"/>
      <c r="M30" s="48">
        <v>34.67</v>
      </c>
      <c r="R30" s="48"/>
      <c r="T30" s="207"/>
      <c r="U30" s="213">
        <v>15.76</v>
      </c>
    </row>
    <row r="31" spans="1:21" ht="30" customHeight="1">
      <c r="A31" s="70">
        <v>24</v>
      </c>
      <c r="B31" s="6" t="s">
        <v>67</v>
      </c>
      <c r="C31" s="5"/>
      <c r="D31" s="5"/>
      <c r="E31" s="132">
        <v>0.656</v>
      </c>
      <c r="F31" s="5"/>
      <c r="G31" s="135"/>
      <c r="H31" s="48"/>
      <c r="I31" s="48"/>
      <c r="J31" s="167"/>
      <c r="K31" s="179"/>
      <c r="L31" s="48"/>
      <c r="M31" s="48">
        <v>0.694</v>
      </c>
      <c r="R31" s="48">
        <v>0.459</v>
      </c>
      <c r="T31" s="207">
        <v>0.834</v>
      </c>
      <c r="U31" s="212">
        <v>0.41</v>
      </c>
    </row>
    <row r="32" spans="1:21" ht="27.75" customHeight="1">
      <c r="A32" s="70">
        <v>25</v>
      </c>
      <c r="B32" s="6" t="s">
        <v>68</v>
      </c>
      <c r="C32" s="5"/>
      <c r="D32" s="5"/>
      <c r="E32" s="132">
        <v>0.2592</v>
      </c>
      <c r="F32" s="5"/>
      <c r="G32" s="135">
        <v>0.275</v>
      </c>
      <c r="H32" s="48"/>
      <c r="I32" s="48"/>
      <c r="J32" s="167"/>
      <c r="K32" s="179"/>
      <c r="L32" s="48"/>
      <c r="R32" s="48">
        <v>0.268</v>
      </c>
      <c r="S32" s="143">
        <v>0.267</v>
      </c>
      <c r="T32" s="207">
        <v>0.2489</v>
      </c>
      <c r="U32" s="212">
        <v>0.492</v>
      </c>
    </row>
    <row r="33" spans="1:21" ht="18" customHeight="1">
      <c r="A33" s="70">
        <v>26</v>
      </c>
      <c r="B33" s="6" t="s">
        <v>68</v>
      </c>
      <c r="C33" s="3"/>
      <c r="D33" s="3"/>
      <c r="E33" s="132">
        <v>0.0255</v>
      </c>
      <c r="F33" s="5"/>
      <c r="G33" s="135">
        <v>0.0269</v>
      </c>
      <c r="H33" s="48"/>
      <c r="I33" s="48"/>
      <c r="J33" s="167"/>
      <c r="K33" s="179"/>
      <c r="L33" s="48"/>
      <c r="R33" s="200">
        <v>0.0232</v>
      </c>
      <c r="T33" s="207">
        <v>0.0244</v>
      </c>
      <c r="U33" s="212">
        <v>0.0482</v>
      </c>
    </row>
    <row r="34" spans="1:21" ht="18.75" customHeight="1">
      <c r="A34" s="70">
        <v>27</v>
      </c>
      <c r="B34" s="6" t="s">
        <v>354</v>
      </c>
      <c r="C34" s="5"/>
      <c r="D34" s="5"/>
      <c r="E34" s="132">
        <v>1.32</v>
      </c>
      <c r="F34" s="133">
        <v>1.2</v>
      </c>
      <c r="G34" s="135"/>
      <c r="H34" s="48"/>
      <c r="I34" s="48"/>
      <c r="J34" s="167"/>
      <c r="K34" s="48"/>
      <c r="L34" s="189">
        <v>1.979</v>
      </c>
      <c r="R34" s="48">
        <v>1.386</v>
      </c>
      <c r="S34" s="143">
        <v>1.2</v>
      </c>
      <c r="T34" s="207">
        <v>1.224</v>
      </c>
      <c r="U34" s="212">
        <v>3.348</v>
      </c>
    </row>
    <row r="35" spans="1:21" ht="17.25" customHeight="1">
      <c r="A35" s="70">
        <v>28</v>
      </c>
      <c r="B35" s="6" t="s">
        <v>354</v>
      </c>
      <c r="C35" s="3"/>
      <c r="D35" s="5"/>
      <c r="E35" s="132">
        <v>1.5126</v>
      </c>
      <c r="F35" s="5"/>
      <c r="G35" s="135"/>
      <c r="H35" s="48"/>
      <c r="I35" s="48"/>
      <c r="J35" s="167"/>
      <c r="K35" s="48"/>
      <c r="L35" s="189">
        <v>1.6621</v>
      </c>
      <c r="Q35" s="48">
        <v>1.5</v>
      </c>
      <c r="R35" s="48">
        <v>1.481</v>
      </c>
      <c r="T35" s="207">
        <v>1.5104000000000002</v>
      </c>
      <c r="U35" s="212">
        <v>2.157</v>
      </c>
    </row>
    <row r="36" spans="1:21" ht="17.25" customHeight="1">
      <c r="A36" s="70">
        <v>29</v>
      </c>
      <c r="B36" s="6" t="s">
        <v>207</v>
      </c>
      <c r="C36" s="3"/>
      <c r="D36" s="5"/>
      <c r="E36" s="132">
        <v>2.174</v>
      </c>
      <c r="F36" s="5"/>
      <c r="G36" s="135"/>
      <c r="H36" s="48"/>
      <c r="I36" s="48"/>
      <c r="J36" s="167"/>
      <c r="K36" s="48"/>
      <c r="L36" s="48"/>
      <c r="Q36" s="48">
        <v>10</v>
      </c>
      <c r="R36" s="48"/>
      <c r="T36" s="207"/>
      <c r="U36" s="213"/>
    </row>
    <row r="37" spans="1:21" ht="18.75" customHeight="1">
      <c r="A37" s="70">
        <v>30</v>
      </c>
      <c r="B37" s="6" t="s">
        <v>207</v>
      </c>
      <c r="C37" s="5"/>
      <c r="D37" s="5"/>
      <c r="E37" s="132"/>
      <c r="F37" s="5"/>
      <c r="G37" s="135"/>
      <c r="H37" s="48"/>
      <c r="I37" s="48"/>
      <c r="J37" s="167"/>
      <c r="K37" s="48"/>
      <c r="L37" s="48"/>
      <c r="Q37" s="48">
        <v>4.39</v>
      </c>
      <c r="R37" s="48"/>
      <c r="S37" s="143">
        <v>3.6</v>
      </c>
      <c r="T37" s="207"/>
      <c r="U37" s="212">
        <v>7.184</v>
      </c>
    </row>
    <row r="38" spans="1:21" ht="18" customHeight="1">
      <c r="A38" s="70">
        <v>31</v>
      </c>
      <c r="B38" s="6" t="s">
        <v>208</v>
      </c>
      <c r="C38" s="5"/>
      <c r="D38" s="5"/>
      <c r="E38" s="132">
        <v>70.63</v>
      </c>
      <c r="F38" s="5"/>
      <c r="G38" s="135"/>
      <c r="H38" s="48"/>
      <c r="I38" s="48"/>
      <c r="J38" s="167"/>
      <c r="K38" s="48"/>
      <c r="L38" s="189">
        <v>79.881</v>
      </c>
      <c r="Q38" s="48">
        <v>60</v>
      </c>
      <c r="R38" s="201">
        <v>39.2</v>
      </c>
      <c r="T38" s="207">
        <v>70.35</v>
      </c>
      <c r="U38" s="212">
        <v>88.54</v>
      </c>
    </row>
    <row r="39" spans="1:10" ht="15" customHeight="1">
      <c r="A39" s="116" t="s">
        <v>329</v>
      </c>
      <c r="B39" s="116"/>
      <c r="C39" s="116"/>
      <c r="D39" s="116"/>
      <c r="E39" s="116"/>
      <c r="F39" s="116"/>
      <c r="G39" s="141"/>
      <c r="H39" s="141"/>
      <c r="I39" s="307"/>
      <c r="J39" s="308"/>
    </row>
    <row r="40" spans="1:24" s="85" customFormat="1" ht="29.25" customHeight="1">
      <c r="A40" s="71">
        <v>32</v>
      </c>
      <c r="B40" s="4" t="s">
        <v>213</v>
      </c>
      <c r="C40" s="5"/>
      <c r="D40" s="3"/>
      <c r="E40" s="132">
        <v>6.5293</v>
      </c>
      <c r="F40" s="42"/>
      <c r="G40" s="135">
        <v>6.4337</v>
      </c>
      <c r="H40" s="48"/>
      <c r="I40" s="120"/>
      <c r="J40" s="167"/>
      <c r="K40" s="122"/>
      <c r="L40" s="139"/>
      <c r="M40" s="122"/>
      <c r="N40" s="122"/>
      <c r="O40" s="122"/>
      <c r="P40" s="122"/>
      <c r="Q40" s="122"/>
      <c r="R40" s="48">
        <v>6.434</v>
      </c>
      <c r="S40" s="122"/>
      <c r="T40" s="207">
        <v>0.5814</v>
      </c>
      <c r="U40" s="212">
        <v>8.092</v>
      </c>
      <c r="V40" s="122"/>
      <c r="W40" s="122"/>
      <c r="X40" s="122"/>
    </row>
    <row r="41" spans="1:24" s="85" customFormat="1" ht="39.75" customHeight="1">
      <c r="A41" s="71">
        <v>33</v>
      </c>
      <c r="B41" s="4" t="s">
        <v>213</v>
      </c>
      <c r="C41" s="3"/>
      <c r="D41" s="3"/>
      <c r="E41" s="132">
        <v>0.7859</v>
      </c>
      <c r="F41" s="42"/>
      <c r="G41" s="135">
        <v>1.0687</v>
      </c>
      <c r="H41" s="48"/>
      <c r="I41" s="120"/>
      <c r="J41" s="167"/>
      <c r="K41" s="122"/>
      <c r="L41" s="139"/>
      <c r="M41" s="122"/>
      <c r="N41" s="122"/>
      <c r="O41" s="122"/>
      <c r="P41" s="122"/>
      <c r="Q41" s="122"/>
      <c r="R41" s="48">
        <v>1.066</v>
      </c>
      <c r="S41" s="122"/>
      <c r="T41" s="207">
        <v>0.9655</v>
      </c>
      <c r="U41" s="212">
        <v>1.37</v>
      </c>
      <c r="V41" s="122"/>
      <c r="W41" s="122"/>
      <c r="X41" s="122"/>
    </row>
    <row r="42" spans="1:10" ht="14.25" customHeight="1">
      <c r="A42" s="282" t="s">
        <v>69</v>
      </c>
      <c r="B42" s="282"/>
      <c r="C42" s="282"/>
      <c r="D42" s="282"/>
      <c r="E42" s="282"/>
      <c r="F42" s="282"/>
      <c r="G42" s="282"/>
      <c r="H42" s="282"/>
      <c r="I42" s="282"/>
      <c r="J42" s="167"/>
    </row>
    <row r="43" spans="1:24" ht="22.5" customHeight="1">
      <c r="A43" s="70">
        <v>34</v>
      </c>
      <c r="B43" s="6" t="s">
        <v>70</v>
      </c>
      <c r="C43" s="3"/>
      <c r="D43" s="5"/>
      <c r="E43" s="132">
        <v>0.0252</v>
      </c>
      <c r="F43" s="5"/>
      <c r="G43" s="135">
        <v>0.0246</v>
      </c>
      <c r="H43" s="48"/>
      <c r="I43" s="120"/>
      <c r="J43" s="167"/>
      <c r="L43" s="189">
        <v>0.0278</v>
      </c>
      <c r="P43" s="143">
        <f>1.12/40</f>
        <v>0.028000000000000004</v>
      </c>
      <c r="R43" s="48">
        <v>0.027</v>
      </c>
      <c r="T43" s="207">
        <v>0.0239</v>
      </c>
      <c r="U43" s="212">
        <v>0.044</v>
      </c>
      <c r="X43" s="232">
        <v>0.015</v>
      </c>
    </row>
    <row r="44" spans="1:21" ht="21.75" customHeight="1">
      <c r="A44" s="70">
        <v>35</v>
      </c>
      <c r="B44" s="6" t="s">
        <v>70</v>
      </c>
      <c r="C44" s="5"/>
      <c r="D44" s="5"/>
      <c r="E44" s="132">
        <v>0.17429999999999998</v>
      </c>
      <c r="F44" s="5"/>
      <c r="G44" s="135">
        <v>0.1844</v>
      </c>
      <c r="H44" s="48"/>
      <c r="I44" s="120"/>
      <c r="J44" s="120">
        <v>0.1569</v>
      </c>
      <c r="R44" s="48">
        <v>0.1794</v>
      </c>
      <c r="T44" s="207">
        <v>0.16110000000000002</v>
      </c>
      <c r="U44" s="212">
        <v>0.265</v>
      </c>
    </row>
    <row r="45" spans="1:21" ht="28.5" customHeight="1">
      <c r="A45" s="70">
        <v>36</v>
      </c>
      <c r="B45" s="6" t="s">
        <v>71</v>
      </c>
      <c r="C45" s="5"/>
      <c r="D45" s="5"/>
      <c r="E45" s="132">
        <v>3.507</v>
      </c>
      <c r="F45" s="133">
        <v>4.25</v>
      </c>
      <c r="G45" s="135">
        <v>3.5875</v>
      </c>
      <c r="H45" s="48"/>
      <c r="I45" s="120"/>
      <c r="J45" s="167"/>
      <c r="R45" s="48"/>
      <c r="T45" s="207">
        <v>3.55</v>
      </c>
      <c r="U45" s="212">
        <v>5.58</v>
      </c>
    </row>
    <row r="46" spans="1:21" ht="27" customHeight="1">
      <c r="A46" s="70">
        <v>37</v>
      </c>
      <c r="B46" s="6" t="s">
        <v>72</v>
      </c>
      <c r="C46" s="5"/>
      <c r="D46" s="5"/>
      <c r="E46" s="132">
        <v>5.3041</v>
      </c>
      <c r="F46" s="133">
        <v>4.6</v>
      </c>
      <c r="G46" s="135"/>
      <c r="H46" s="48"/>
      <c r="I46" s="120"/>
      <c r="J46" s="167"/>
      <c r="R46" s="48">
        <v>3.8224</v>
      </c>
      <c r="T46" s="207">
        <v>4.677</v>
      </c>
      <c r="U46" s="212">
        <v>8.36</v>
      </c>
    </row>
    <row r="47" spans="1:21" ht="55.5" customHeight="1">
      <c r="A47" s="124">
        <v>38</v>
      </c>
      <c r="B47" s="125" t="s">
        <v>607</v>
      </c>
      <c r="C47" s="126"/>
      <c r="D47" s="126"/>
      <c r="E47" s="132">
        <v>2.0213</v>
      </c>
      <c r="F47" s="133">
        <v>1.8</v>
      </c>
      <c r="G47" s="135"/>
      <c r="H47" s="48"/>
      <c r="I47" s="120"/>
      <c r="J47" s="167"/>
      <c r="R47" s="48">
        <v>1.929</v>
      </c>
      <c r="T47" s="207">
        <v>1.7850000000000001</v>
      </c>
      <c r="U47" s="215">
        <v>2.2175</v>
      </c>
    </row>
    <row r="48" spans="1:21" ht="38.25" customHeight="1">
      <c r="A48" s="72">
        <v>39</v>
      </c>
      <c r="B48" s="4" t="s">
        <v>355</v>
      </c>
      <c r="C48" s="3"/>
      <c r="D48" s="105"/>
      <c r="E48" s="132">
        <v>0.6202</v>
      </c>
      <c r="F48" s="133">
        <v>0.652</v>
      </c>
      <c r="G48" s="135"/>
      <c r="H48" s="48"/>
      <c r="I48" s="120"/>
      <c r="J48" s="167"/>
      <c r="R48" s="48">
        <v>0.722</v>
      </c>
      <c r="T48" s="207">
        <v>0.6819000000000001</v>
      </c>
      <c r="U48" s="216">
        <v>0.7167</v>
      </c>
    </row>
    <row r="49" spans="1:10" ht="14.25" customHeight="1">
      <c r="A49" s="281" t="s">
        <v>73</v>
      </c>
      <c r="B49" s="282"/>
      <c r="C49" s="282"/>
      <c r="D49" s="282"/>
      <c r="E49" s="282"/>
      <c r="F49" s="282"/>
      <c r="G49" s="282"/>
      <c r="H49" s="282"/>
      <c r="I49" s="282"/>
      <c r="J49" s="167"/>
    </row>
    <row r="50" spans="1:21" ht="21.75" customHeight="1">
      <c r="A50" s="70">
        <v>40</v>
      </c>
      <c r="B50" s="6" t="s">
        <v>74</v>
      </c>
      <c r="C50" s="3"/>
      <c r="D50" s="5"/>
      <c r="E50" s="132">
        <v>0.0082</v>
      </c>
      <c r="F50" s="133">
        <v>0.007</v>
      </c>
      <c r="G50" s="135">
        <v>0.011</v>
      </c>
      <c r="H50" s="48"/>
      <c r="I50" s="120"/>
      <c r="J50" s="120">
        <v>0.0079</v>
      </c>
      <c r="K50" s="143">
        <v>0.012</v>
      </c>
      <c r="L50" s="48"/>
      <c r="O50" s="195">
        <v>0.011</v>
      </c>
      <c r="R50" s="48">
        <v>0.0084</v>
      </c>
      <c r="S50" s="143">
        <v>0.008</v>
      </c>
      <c r="T50" s="207">
        <v>0.0108</v>
      </c>
      <c r="U50" s="213"/>
    </row>
    <row r="51" spans="1:24" s="85" customFormat="1" ht="41.25" customHeight="1">
      <c r="A51" s="71">
        <v>41</v>
      </c>
      <c r="B51" s="4" t="s">
        <v>219</v>
      </c>
      <c r="C51" s="5"/>
      <c r="D51" s="3"/>
      <c r="E51" s="132">
        <v>0.1208</v>
      </c>
      <c r="F51" s="134">
        <v>0.113</v>
      </c>
      <c r="G51" s="48"/>
      <c r="H51" s="48"/>
      <c r="I51" s="120"/>
      <c r="J51" s="167"/>
      <c r="K51" s="48"/>
      <c r="L51" s="48"/>
      <c r="M51" s="122"/>
      <c r="N51" s="122"/>
      <c r="O51" s="122"/>
      <c r="P51" s="122"/>
      <c r="Q51" s="122"/>
      <c r="R51" s="48">
        <v>0.1403</v>
      </c>
      <c r="S51" s="122"/>
      <c r="T51" s="207">
        <v>0.126</v>
      </c>
      <c r="U51" s="215">
        <v>0.1437</v>
      </c>
      <c r="V51" s="122"/>
      <c r="W51" s="122"/>
      <c r="X51" s="122"/>
    </row>
    <row r="52" spans="1:21" ht="41.25" customHeight="1">
      <c r="A52" s="70">
        <v>42</v>
      </c>
      <c r="B52" s="6" t="s">
        <v>356</v>
      </c>
      <c r="C52" s="5"/>
      <c r="D52" s="5"/>
      <c r="E52" s="132">
        <v>0.5638</v>
      </c>
      <c r="F52" s="5"/>
      <c r="G52" s="48"/>
      <c r="H52" s="48"/>
      <c r="I52" s="120"/>
      <c r="J52" s="167"/>
      <c r="K52" s="48"/>
      <c r="L52" s="48"/>
      <c r="R52" s="48"/>
      <c r="T52" s="207">
        <v>0.5442</v>
      </c>
      <c r="U52" s="212"/>
    </row>
    <row r="53" spans="1:21" ht="27" customHeight="1">
      <c r="A53" s="71">
        <v>43</v>
      </c>
      <c r="B53" s="6" t="s">
        <v>75</v>
      </c>
      <c r="C53" s="5"/>
      <c r="D53" s="5"/>
      <c r="E53" s="132">
        <v>0.0801</v>
      </c>
      <c r="F53" s="5"/>
      <c r="G53" s="48"/>
      <c r="H53" s="48"/>
      <c r="I53" s="120"/>
      <c r="J53" s="167"/>
      <c r="K53" s="143">
        <v>0.04</v>
      </c>
      <c r="L53" s="48"/>
      <c r="P53" s="143">
        <f>0.89/10</f>
        <v>0.089</v>
      </c>
      <c r="R53" s="48">
        <v>0.089</v>
      </c>
      <c r="T53" s="207">
        <v>0.0801</v>
      </c>
      <c r="U53" s="212">
        <v>0.06670000000000001</v>
      </c>
    </row>
    <row r="54" spans="1:21" ht="28.5" customHeight="1">
      <c r="A54" s="70">
        <v>44</v>
      </c>
      <c r="B54" s="6" t="s">
        <v>76</v>
      </c>
      <c r="C54" s="5"/>
      <c r="D54" s="5"/>
      <c r="E54" s="132">
        <v>0.0936</v>
      </c>
      <c r="F54" s="5"/>
      <c r="G54" s="48"/>
      <c r="H54" s="48"/>
      <c r="I54" s="120"/>
      <c r="J54" s="167"/>
      <c r="K54" s="48"/>
      <c r="L54" s="48"/>
      <c r="R54" s="48">
        <v>0.0936</v>
      </c>
      <c r="T54" s="207">
        <v>0.0882</v>
      </c>
      <c r="U54" s="212">
        <v>0.1384</v>
      </c>
    </row>
    <row r="55" spans="1:21" ht="28.5" customHeight="1">
      <c r="A55" s="71">
        <v>45</v>
      </c>
      <c r="B55" s="6" t="s">
        <v>549</v>
      </c>
      <c r="C55" s="3"/>
      <c r="D55" s="5"/>
      <c r="E55" s="132">
        <v>0.3715</v>
      </c>
      <c r="F55" s="5"/>
      <c r="G55" s="48"/>
      <c r="H55" s="48"/>
      <c r="I55" s="120"/>
      <c r="J55" s="167"/>
      <c r="K55" s="48"/>
      <c r="L55" s="189"/>
      <c r="R55" s="48">
        <v>0.3776</v>
      </c>
      <c r="T55" s="207">
        <v>0.3755</v>
      </c>
      <c r="U55" s="212">
        <v>0.49310000000000004</v>
      </c>
    </row>
    <row r="56" spans="1:21" ht="28.5" customHeight="1">
      <c r="A56" s="70">
        <v>46</v>
      </c>
      <c r="B56" s="6" t="s">
        <v>549</v>
      </c>
      <c r="C56" s="5"/>
      <c r="D56" s="5"/>
      <c r="E56" s="132">
        <v>0.7729</v>
      </c>
      <c r="F56" s="5"/>
      <c r="G56" s="48"/>
      <c r="H56" s="48"/>
      <c r="I56" s="120"/>
      <c r="J56" s="167"/>
      <c r="K56" s="179"/>
      <c r="L56" s="189">
        <v>0.8832</v>
      </c>
      <c r="R56" s="48">
        <v>0.807</v>
      </c>
      <c r="T56" s="207">
        <v>0.7813</v>
      </c>
      <c r="U56" s="212">
        <v>1.139</v>
      </c>
    </row>
    <row r="57" spans="1:21" ht="24" customHeight="1">
      <c r="A57" s="71">
        <v>47</v>
      </c>
      <c r="B57" s="46" t="s">
        <v>279</v>
      </c>
      <c r="C57" s="3"/>
      <c r="D57" s="59"/>
      <c r="E57" s="132">
        <v>0.2532</v>
      </c>
      <c r="F57" s="133">
        <v>0.2</v>
      </c>
      <c r="G57" s="48"/>
      <c r="H57" s="48"/>
      <c r="I57" s="120"/>
      <c r="J57" s="167"/>
      <c r="K57" s="48"/>
      <c r="L57" s="48"/>
      <c r="R57" s="48">
        <v>0.2613</v>
      </c>
      <c r="T57" s="207">
        <v>0.0119</v>
      </c>
      <c r="U57" s="212">
        <v>0.363</v>
      </c>
    </row>
    <row r="58" spans="1:21" ht="24" customHeight="1">
      <c r="A58" s="70">
        <v>48</v>
      </c>
      <c r="B58" s="6" t="s">
        <v>514</v>
      </c>
      <c r="C58" s="3"/>
      <c r="D58" s="5"/>
      <c r="E58" s="132">
        <v>0.4051</v>
      </c>
      <c r="F58" s="5"/>
      <c r="G58" s="48"/>
      <c r="H58" s="48"/>
      <c r="I58" s="120"/>
      <c r="J58" s="167"/>
      <c r="K58" s="48"/>
      <c r="L58" s="48"/>
      <c r="R58" s="48">
        <v>0.363</v>
      </c>
      <c r="T58" s="207">
        <v>0.38170000000000004</v>
      </c>
      <c r="U58" s="212">
        <v>0.663</v>
      </c>
    </row>
    <row r="59" spans="1:21" ht="45" customHeight="1">
      <c r="A59" s="71">
        <v>49</v>
      </c>
      <c r="B59" s="6" t="s">
        <v>212</v>
      </c>
      <c r="C59" s="3"/>
      <c r="D59" s="5"/>
      <c r="E59" s="132">
        <v>0.1895</v>
      </c>
      <c r="F59" s="5"/>
      <c r="G59" s="48"/>
      <c r="H59" s="48"/>
      <c r="I59" s="139">
        <v>0.1716</v>
      </c>
      <c r="J59" s="167"/>
      <c r="K59" s="48"/>
      <c r="L59" s="189">
        <v>0.235</v>
      </c>
      <c r="R59" s="48">
        <v>0.2652</v>
      </c>
      <c r="S59" s="143">
        <v>0.14</v>
      </c>
      <c r="T59" s="207">
        <v>0.16090000000000002</v>
      </c>
      <c r="U59" s="212">
        <v>0.29250000000000004</v>
      </c>
    </row>
    <row r="60" spans="1:10" ht="14.25" customHeight="1">
      <c r="A60" s="281" t="s">
        <v>77</v>
      </c>
      <c r="B60" s="282"/>
      <c r="C60" s="282"/>
      <c r="D60" s="282"/>
      <c r="E60" s="282"/>
      <c r="F60" s="282"/>
      <c r="G60" s="282"/>
      <c r="H60" s="282"/>
      <c r="I60" s="282"/>
      <c r="J60" s="167"/>
    </row>
    <row r="61" spans="1:21" ht="36" customHeight="1">
      <c r="A61" s="70">
        <v>50</v>
      </c>
      <c r="B61" s="6" t="s">
        <v>357</v>
      </c>
      <c r="C61" s="5"/>
      <c r="D61" s="5"/>
      <c r="E61" s="132">
        <v>0.12569999999999998</v>
      </c>
      <c r="F61" s="5"/>
      <c r="G61" s="48"/>
      <c r="H61" s="48"/>
      <c r="I61" s="120"/>
      <c r="J61" s="167"/>
      <c r="O61" s="195">
        <v>0.1451</v>
      </c>
      <c r="R61" s="48">
        <v>0.095</v>
      </c>
      <c r="T61" s="207">
        <v>0.1038</v>
      </c>
      <c r="U61" s="212">
        <v>0.192</v>
      </c>
    </row>
    <row r="62" spans="1:21" ht="33.75" customHeight="1">
      <c r="A62" s="70">
        <v>51</v>
      </c>
      <c r="B62" s="6" t="s">
        <v>357</v>
      </c>
      <c r="C62" s="5"/>
      <c r="D62" s="5"/>
      <c r="E62" s="132">
        <v>0.2534</v>
      </c>
      <c r="F62" s="133">
        <v>0.104</v>
      </c>
      <c r="G62" s="48"/>
      <c r="H62" s="48"/>
      <c r="I62" s="120"/>
      <c r="J62" s="167"/>
      <c r="L62" s="189">
        <v>0.2499</v>
      </c>
      <c r="O62" s="195">
        <v>0.2421</v>
      </c>
      <c r="R62" s="48">
        <v>0.219</v>
      </c>
      <c r="T62" s="207">
        <v>0.22080000000000002</v>
      </c>
      <c r="U62" s="212">
        <v>0.3504</v>
      </c>
    </row>
    <row r="63" spans="1:21" ht="41.25" customHeight="1">
      <c r="A63" s="70">
        <v>52</v>
      </c>
      <c r="B63" s="4" t="s">
        <v>357</v>
      </c>
      <c r="C63" s="5"/>
      <c r="D63" s="5"/>
      <c r="E63" s="18"/>
      <c r="F63" s="133">
        <v>0.24</v>
      </c>
      <c r="G63" s="48"/>
      <c r="H63" s="48"/>
      <c r="I63" s="120"/>
      <c r="J63" s="167"/>
      <c r="R63" s="48"/>
      <c r="T63" s="207"/>
      <c r="U63" s="212">
        <v>0.6058</v>
      </c>
    </row>
    <row r="64" spans="1:24" s="86" customFormat="1" ht="14.25" customHeight="1">
      <c r="A64" s="281" t="s">
        <v>78</v>
      </c>
      <c r="B64" s="282"/>
      <c r="C64" s="282"/>
      <c r="D64" s="282"/>
      <c r="E64" s="282"/>
      <c r="F64" s="282"/>
      <c r="G64" s="282"/>
      <c r="H64" s="282"/>
      <c r="I64" s="282"/>
      <c r="J64" s="168"/>
      <c r="K64" s="47"/>
      <c r="L64" s="139"/>
      <c r="M64" s="47"/>
      <c r="N64" s="47"/>
      <c r="O64" s="47"/>
      <c r="P64" s="47"/>
      <c r="Q64" s="47"/>
      <c r="R64" s="47"/>
      <c r="S64" s="47"/>
      <c r="T64" s="47"/>
      <c r="U64" s="47"/>
      <c r="V64" s="47"/>
      <c r="W64" s="47"/>
      <c r="X64" s="47"/>
    </row>
    <row r="65" spans="1:24" s="87" customFormat="1" ht="44.25" customHeight="1">
      <c r="A65" s="73">
        <v>53</v>
      </c>
      <c r="B65" s="47" t="s">
        <v>557</v>
      </c>
      <c r="C65" s="5"/>
      <c r="D65" s="48"/>
      <c r="E65" s="5">
        <v>5.892799999999999</v>
      </c>
      <c r="F65" s="49"/>
      <c r="G65" s="48"/>
      <c r="H65" s="48"/>
      <c r="I65" s="48"/>
      <c r="J65" s="167"/>
      <c r="K65" s="122"/>
      <c r="L65" s="48"/>
      <c r="M65" s="122"/>
      <c r="N65" s="122"/>
      <c r="O65" s="122"/>
      <c r="P65" s="122"/>
      <c r="Q65" s="122"/>
      <c r="R65" s="48"/>
      <c r="S65" s="122"/>
      <c r="T65" s="207">
        <v>5.9781</v>
      </c>
      <c r="U65" s="212">
        <v>7.126</v>
      </c>
      <c r="V65" s="122"/>
      <c r="W65" s="122"/>
      <c r="X65" s="122"/>
    </row>
    <row r="66" spans="1:24" s="87" customFormat="1" ht="44.25" customHeight="1">
      <c r="A66" s="73">
        <v>54</v>
      </c>
      <c r="B66" s="47" t="s">
        <v>556</v>
      </c>
      <c r="C66" s="48"/>
      <c r="D66" s="48"/>
      <c r="E66" s="5">
        <v>6.285</v>
      </c>
      <c r="F66" s="49"/>
      <c r="G66" s="48"/>
      <c r="H66" s="48"/>
      <c r="I66" s="48"/>
      <c r="J66" s="167"/>
      <c r="K66" s="122"/>
      <c r="L66" s="48"/>
      <c r="M66" s="122"/>
      <c r="N66" s="122"/>
      <c r="O66" s="122"/>
      <c r="P66" s="122"/>
      <c r="Q66" s="122"/>
      <c r="R66" s="48"/>
      <c r="S66" s="122"/>
      <c r="T66" s="207">
        <v>6.2177</v>
      </c>
      <c r="U66" s="213"/>
      <c r="V66" s="122"/>
      <c r="W66" s="122"/>
      <c r="X66" s="122"/>
    </row>
    <row r="67" spans="1:24" s="87" customFormat="1" ht="44.25" customHeight="1">
      <c r="A67" s="73">
        <v>55</v>
      </c>
      <c r="B67" s="47" t="s">
        <v>556</v>
      </c>
      <c r="C67" s="48"/>
      <c r="D67" s="48"/>
      <c r="E67" s="5"/>
      <c r="F67" s="49"/>
      <c r="G67" s="48"/>
      <c r="H67" s="48"/>
      <c r="I67" s="48"/>
      <c r="J67" s="167"/>
      <c r="K67" s="122"/>
      <c r="L67" s="48"/>
      <c r="M67" s="122"/>
      <c r="N67" s="122"/>
      <c r="O67" s="122"/>
      <c r="P67" s="122"/>
      <c r="Q67" s="122"/>
      <c r="R67" s="48"/>
      <c r="S67" s="122"/>
      <c r="T67" s="207">
        <v>6.25</v>
      </c>
      <c r="U67" s="213"/>
      <c r="V67" s="122"/>
      <c r="W67" s="122"/>
      <c r="X67" s="122"/>
    </row>
    <row r="68" spans="1:24" s="87" customFormat="1" ht="41.25" customHeight="1">
      <c r="A68" s="73">
        <v>56</v>
      </c>
      <c r="B68" s="47" t="s">
        <v>358</v>
      </c>
      <c r="C68" s="5"/>
      <c r="D68" s="48"/>
      <c r="E68" s="5">
        <v>6.7054</v>
      </c>
      <c r="F68" s="49"/>
      <c r="G68" s="48"/>
      <c r="H68" s="48"/>
      <c r="I68" s="48"/>
      <c r="J68" s="167"/>
      <c r="K68" s="122"/>
      <c r="L68" s="48"/>
      <c r="M68" s="122"/>
      <c r="N68" s="122"/>
      <c r="O68" s="122"/>
      <c r="P68" s="122"/>
      <c r="Q68" s="122"/>
      <c r="R68" s="48">
        <v>6.695</v>
      </c>
      <c r="S68" s="122"/>
      <c r="T68" s="207">
        <v>6.6953</v>
      </c>
      <c r="U68" s="213">
        <v>8.44</v>
      </c>
      <c r="V68" s="122"/>
      <c r="W68" s="122"/>
      <c r="X68" s="122"/>
    </row>
    <row r="69" spans="1:24" s="87" customFormat="1" ht="56.25" customHeight="1">
      <c r="A69" s="73">
        <v>57</v>
      </c>
      <c r="B69" s="47" t="s">
        <v>359</v>
      </c>
      <c r="C69" s="48"/>
      <c r="D69" s="48"/>
      <c r="E69" s="5">
        <v>6.651</v>
      </c>
      <c r="F69" s="49"/>
      <c r="G69" s="48"/>
      <c r="H69" s="48"/>
      <c r="I69" s="48"/>
      <c r="J69" s="167"/>
      <c r="K69" s="122"/>
      <c r="L69" s="48"/>
      <c r="M69" s="122"/>
      <c r="N69" s="122"/>
      <c r="O69" s="122"/>
      <c r="P69" s="122"/>
      <c r="Q69" s="122"/>
      <c r="R69" s="48"/>
      <c r="S69" s="122"/>
      <c r="T69" s="207">
        <v>6.6741</v>
      </c>
      <c r="U69" s="213"/>
      <c r="V69" s="122"/>
      <c r="W69" s="122"/>
      <c r="X69" s="122"/>
    </row>
    <row r="70" spans="1:24" s="87" customFormat="1" ht="38.25" customHeight="1">
      <c r="A70" s="73">
        <v>58</v>
      </c>
      <c r="B70" s="47" t="s">
        <v>558</v>
      </c>
      <c r="C70" s="5"/>
      <c r="D70" s="48"/>
      <c r="E70" s="5">
        <v>5.2722999999999995</v>
      </c>
      <c r="F70" s="49"/>
      <c r="G70" s="48"/>
      <c r="H70" s="48"/>
      <c r="I70" s="135">
        <v>5.5002</v>
      </c>
      <c r="J70" s="167"/>
      <c r="K70" s="122"/>
      <c r="L70" s="189">
        <v>6.5556</v>
      </c>
      <c r="M70" s="122"/>
      <c r="N70" s="122"/>
      <c r="O70" s="122"/>
      <c r="P70" s="122"/>
      <c r="Q70" s="122"/>
      <c r="R70" s="48">
        <v>5.249</v>
      </c>
      <c r="S70" s="122"/>
      <c r="T70" s="207">
        <v>5.29</v>
      </c>
      <c r="U70" s="213">
        <v>8.702</v>
      </c>
      <c r="V70" s="122"/>
      <c r="W70" s="122"/>
      <c r="X70" s="122"/>
    </row>
    <row r="71" spans="1:21" ht="32.25" customHeight="1">
      <c r="A71" s="73">
        <v>59</v>
      </c>
      <c r="B71" s="6" t="s">
        <v>559</v>
      </c>
      <c r="C71" s="5"/>
      <c r="D71" s="48"/>
      <c r="E71" s="5">
        <v>3.5708</v>
      </c>
      <c r="F71" s="42"/>
      <c r="G71" s="48"/>
      <c r="H71" s="48"/>
      <c r="I71" s="135"/>
      <c r="J71" s="167"/>
      <c r="L71" s="48"/>
      <c r="R71" s="48">
        <v>3.574</v>
      </c>
      <c r="T71" s="207">
        <v>3.5238</v>
      </c>
      <c r="U71" s="212">
        <v>5.096</v>
      </c>
    </row>
    <row r="72" spans="1:24" s="87" customFormat="1" ht="45" customHeight="1">
      <c r="A72" s="73">
        <v>60</v>
      </c>
      <c r="B72" s="47" t="s">
        <v>560</v>
      </c>
      <c r="C72" s="48"/>
      <c r="D72" s="48"/>
      <c r="E72" s="5">
        <v>3.7616</v>
      </c>
      <c r="F72" s="49"/>
      <c r="G72" s="48"/>
      <c r="H72" s="48"/>
      <c r="I72" s="135"/>
      <c r="J72" s="167"/>
      <c r="K72" s="122"/>
      <c r="L72" s="48"/>
      <c r="M72" s="122"/>
      <c r="N72" s="122"/>
      <c r="O72" s="122"/>
      <c r="P72" s="122"/>
      <c r="Q72" s="122"/>
      <c r="R72" s="48"/>
      <c r="S72" s="122"/>
      <c r="T72" s="207">
        <v>3.5756</v>
      </c>
      <c r="U72" s="213">
        <v>5.13</v>
      </c>
      <c r="V72" s="122"/>
      <c r="W72" s="122"/>
      <c r="X72" s="122"/>
    </row>
    <row r="73" spans="1:24" s="87" customFormat="1" ht="44.25" customHeight="1">
      <c r="A73" s="73">
        <v>61</v>
      </c>
      <c r="B73" s="47" t="s">
        <v>560</v>
      </c>
      <c r="C73" s="48"/>
      <c r="D73" s="48"/>
      <c r="E73" s="5">
        <v>1.6111</v>
      </c>
      <c r="F73" s="49"/>
      <c r="G73" s="48"/>
      <c r="H73" s="48"/>
      <c r="I73" s="135">
        <v>1.603</v>
      </c>
      <c r="J73" s="167"/>
      <c r="K73" s="122"/>
      <c r="L73" s="189">
        <v>1.605</v>
      </c>
      <c r="M73" s="122"/>
      <c r="N73" s="122"/>
      <c r="O73" s="122"/>
      <c r="P73" s="122"/>
      <c r="Q73" s="122"/>
      <c r="R73" s="48">
        <v>1.606</v>
      </c>
      <c r="S73" s="122"/>
      <c r="T73" s="207">
        <v>1.6179999999999999</v>
      </c>
      <c r="U73" s="213">
        <v>6.882</v>
      </c>
      <c r="V73" s="122"/>
      <c r="W73" s="122"/>
      <c r="X73" s="122"/>
    </row>
    <row r="74" spans="1:24" s="87" customFormat="1" ht="44.25" customHeight="1">
      <c r="A74" s="73">
        <v>62</v>
      </c>
      <c r="B74" s="47" t="s">
        <v>560</v>
      </c>
      <c r="C74" s="48"/>
      <c r="D74" s="48"/>
      <c r="E74" s="5">
        <v>5.8381</v>
      </c>
      <c r="F74" s="49"/>
      <c r="G74" s="48"/>
      <c r="H74" s="48"/>
      <c r="I74" s="135"/>
      <c r="J74" s="167"/>
      <c r="K74" s="122"/>
      <c r="L74" s="48"/>
      <c r="M74" s="122"/>
      <c r="N74" s="122"/>
      <c r="O74" s="122"/>
      <c r="P74" s="122"/>
      <c r="Q74" s="122"/>
      <c r="R74" s="48"/>
      <c r="S74" s="122"/>
      <c r="T74" s="207">
        <v>4.9</v>
      </c>
      <c r="U74" s="212"/>
      <c r="V74" s="122"/>
      <c r="W74" s="122"/>
      <c r="X74" s="122"/>
    </row>
    <row r="75" spans="1:24" s="87" customFormat="1" ht="44.25" customHeight="1">
      <c r="A75" s="73">
        <v>63</v>
      </c>
      <c r="B75" s="47" t="s">
        <v>561</v>
      </c>
      <c r="C75" s="5"/>
      <c r="D75" s="48"/>
      <c r="E75" s="5">
        <v>7.7329</v>
      </c>
      <c r="F75" s="49"/>
      <c r="G75" s="48"/>
      <c r="H75" s="48"/>
      <c r="I75" s="237">
        <v>8.0471</v>
      </c>
      <c r="J75" s="167"/>
      <c r="K75" s="122"/>
      <c r="L75" s="189">
        <v>10.4992</v>
      </c>
      <c r="M75" s="122"/>
      <c r="N75" s="122"/>
      <c r="O75" s="122"/>
      <c r="P75" s="122"/>
      <c r="Q75" s="122"/>
      <c r="R75" s="48">
        <v>7.687</v>
      </c>
      <c r="S75" s="122"/>
      <c r="T75" s="207">
        <v>7.7793</v>
      </c>
      <c r="U75" s="213">
        <v>13.474</v>
      </c>
      <c r="V75" s="122"/>
      <c r="W75" s="122"/>
      <c r="X75" s="122"/>
    </row>
    <row r="76" spans="1:24" s="87" customFormat="1" ht="39" customHeight="1">
      <c r="A76" s="73">
        <v>64</v>
      </c>
      <c r="B76" s="47" t="s">
        <v>562</v>
      </c>
      <c r="C76" s="5"/>
      <c r="D76" s="48"/>
      <c r="E76" s="5">
        <v>9.072799999999999</v>
      </c>
      <c r="F76" s="49"/>
      <c r="G76" s="48"/>
      <c r="H76" s="48"/>
      <c r="I76" s="48"/>
      <c r="J76" s="167"/>
      <c r="K76" s="122"/>
      <c r="L76" s="48"/>
      <c r="M76" s="122"/>
      <c r="N76" s="122"/>
      <c r="O76" s="122"/>
      <c r="P76" s="122"/>
      <c r="Q76" s="122"/>
      <c r="R76" s="48"/>
      <c r="S76" s="122"/>
      <c r="T76" s="207">
        <v>10.098</v>
      </c>
      <c r="U76" s="213">
        <v>12.878</v>
      </c>
      <c r="V76" s="122"/>
      <c r="W76" s="122"/>
      <c r="X76" s="122"/>
    </row>
    <row r="77" spans="1:24" s="85" customFormat="1" ht="29.25" customHeight="1">
      <c r="A77" s="73">
        <v>65</v>
      </c>
      <c r="B77" s="4" t="s">
        <v>360</v>
      </c>
      <c r="C77" s="5"/>
      <c r="D77" s="3"/>
      <c r="E77" s="18">
        <v>0.0194</v>
      </c>
      <c r="F77" s="42"/>
      <c r="G77" s="48"/>
      <c r="H77" s="48"/>
      <c r="I77" s="48"/>
      <c r="J77" s="167"/>
      <c r="K77" s="122"/>
      <c r="L77" s="189">
        <v>0.0583</v>
      </c>
      <c r="M77" s="122"/>
      <c r="N77" s="122"/>
      <c r="O77" s="195">
        <v>0.0385</v>
      </c>
      <c r="P77" s="122"/>
      <c r="Q77" s="122"/>
      <c r="R77" s="200">
        <v>0.0195</v>
      </c>
      <c r="S77" s="143">
        <v>0.018</v>
      </c>
      <c r="T77" s="207">
        <v>0.020200000000000003</v>
      </c>
      <c r="U77" s="212">
        <v>0.0373</v>
      </c>
      <c r="V77" s="122"/>
      <c r="W77" s="122"/>
      <c r="X77" s="232">
        <v>0.032</v>
      </c>
    </row>
    <row r="78" spans="1:24" s="85" customFormat="1" ht="29.25" customHeight="1">
      <c r="A78" s="73">
        <v>66</v>
      </c>
      <c r="B78" s="4" t="s">
        <v>360</v>
      </c>
      <c r="C78" s="5"/>
      <c r="D78" s="3"/>
      <c r="E78" s="18">
        <v>0.021599999999999998</v>
      </c>
      <c r="F78" s="42"/>
      <c r="G78" s="48"/>
      <c r="H78" s="48"/>
      <c r="I78" s="48"/>
      <c r="J78" s="167"/>
      <c r="K78" s="122"/>
      <c r="L78" s="189">
        <v>0.0818</v>
      </c>
      <c r="M78" s="122"/>
      <c r="N78" s="122"/>
      <c r="O78" s="195">
        <v>0.0589</v>
      </c>
      <c r="P78" s="122"/>
      <c r="Q78" s="122"/>
      <c r="R78" s="48">
        <v>0.0252</v>
      </c>
      <c r="S78" s="143">
        <v>0.0209</v>
      </c>
      <c r="T78" s="207">
        <v>0.023100000000000002</v>
      </c>
      <c r="U78" s="212">
        <v>0.0512</v>
      </c>
      <c r="V78" s="122"/>
      <c r="W78" s="122"/>
      <c r="X78" s="232">
        <v>0.028</v>
      </c>
    </row>
    <row r="79" spans="1:24" s="85" customFormat="1" ht="25.5" customHeight="1">
      <c r="A79" s="73">
        <v>67</v>
      </c>
      <c r="B79" s="4" t="s">
        <v>360</v>
      </c>
      <c r="C79" s="5"/>
      <c r="D79" s="3"/>
      <c r="E79" s="18">
        <v>0.022099999999999998</v>
      </c>
      <c r="F79" s="42"/>
      <c r="G79" s="48"/>
      <c r="H79" s="48"/>
      <c r="I79" s="48"/>
      <c r="J79" s="167"/>
      <c r="K79" s="122"/>
      <c r="L79" s="189"/>
      <c r="M79" s="122"/>
      <c r="N79" s="122"/>
      <c r="O79" s="195">
        <v>0.0735</v>
      </c>
      <c r="P79" s="122"/>
      <c r="Q79" s="122"/>
      <c r="R79" s="200">
        <v>0.0229</v>
      </c>
      <c r="S79" s="143">
        <v>0.035</v>
      </c>
      <c r="T79" s="207">
        <v>0.0269</v>
      </c>
      <c r="U79" s="212">
        <v>0.0422</v>
      </c>
      <c r="V79" s="122"/>
      <c r="W79" s="122"/>
      <c r="X79" s="233">
        <v>0.0275</v>
      </c>
    </row>
    <row r="80" spans="1:24" s="85" customFormat="1" ht="25.5" customHeight="1">
      <c r="A80" s="73">
        <v>68</v>
      </c>
      <c r="B80" s="4" t="s">
        <v>330</v>
      </c>
      <c r="C80" s="5"/>
      <c r="D80" s="3"/>
      <c r="E80" s="18">
        <v>0.1359</v>
      </c>
      <c r="F80" s="42"/>
      <c r="G80" s="135">
        <v>0.1374</v>
      </c>
      <c r="H80" s="48"/>
      <c r="I80" s="48"/>
      <c r="J80" s="167"/>
      <c r="K80" s="122"/>
      <c r="L80" s="48"/>
      <c r="M80" s="122"/>
      <c r="N80" s="122"/>
      <c r="O80" s="122"/>
      <c r="P80" s="122"/>
      <c r="Q80" s="122"/>
      <c r="R80" s="48">
        <v>0.1349</v>
      </c>
      <c r="S80" s="122"/>
      <c r="T80" s="207">
        <v>0.1374</v>
      </c>
      <c r="U80" s="212">
        <v>0.213</v>
      </c>
      <c r="V80" s="122"/>
      <c r="W80" s="122"/>
      <c r="X80" s="122"/>
    </row>
    <row r="81" spans="1:24" s="85" customFormat="1" ht="27" customHeight="1">
      <c r="A81" s="73">
        <v>69</v>
      </c>
      <c r="B81" s="4" t="s">
        <v>79</v>
      </c>
      <c r="C81" s="5"/>
      <c r="D81" s="3"/>
      <c r="E81" s="18">
        <v>0.052</v>
      </c>
      <c r="F81" s="42"/>
      <c r="G81" s="135"/>
      <c r="H81" s="48"/>
      <c r="I81" s="143">
        <v>0.0546</v>
      </c>
      <c r="J81" s="167"/>
      <c r="K81" s="122"/>
      <c r="L81" s="189">
        <v>0.0895</v>
      </c>
      <c r="M81" s="122"/>
      <c r="N81" s="122"/>
      <c r="O81" s="122"/>
      <c r="P81" s="122"/>
      <c r="Q81" s="122"/>
      <c r="R81" s="48">
        <v>0.0521</v>
      </c>
      <c r="S81" s="122"/>
      <c r="T81" s="207">
        <v>0.052500000000000005</v>
      </c>
      <c r="U81" s="212">
        <v>0.10300000000000001</v>
      </c>
      <c r="V81" s="122"/>
      <c r="W81" s="122"/>
      <c r="X81" s="122"/>
    </row>
    <row r="82" spans="1:24" s="85" customFormat="1" ht="27" customHeight="1">
      <c r="A82" s="73">
        <v>70</v>
      </c>
      <c r="B82" s="4" t="s">
        <v>79</v>
      </c>
      <c r="C82" s="5"/>
      <c r="D82" s="3"/>
      <c r="E82" s="18">
        <v>0.0825</v>
      </c>
      <c r="F82" s="42"/>
      <c r="G82" s="143">
        <v>0.0902</v>
      </c>
      <c r="H82" s="48"/>
      <c r="I82" s="143">
        <v>0.0875</v>
      </c>
      <c r="J82" s="167"/>
      <c r="K82" s="122"/>
      <c r="L82" s="189">
        <v>0.0939</v>
      </c>
      <c r="M82" s="122"/>
      <c r="N82" s="122"/>
      <c r="O82" s="122"/>
      <c r="P82" s="122"/>
      <c r="Q82" s="122"/>
      <c r="R82" s="48">
        <v>0.0834</v>
      </c>
      <c r="S82" s="122"/>
      <c r="T82" s="207">
        <v>0.08370000000000001</v>
      </c>
      <c r="U82" s="212">
        <v>0.14930000000000002</v>
      </c>
      <c r="V82" s="122"/>
      <c r="W82" s="122"/>
      <c r="X82" s="122"/>
    </row>
    <row r="83" spans="1:24" s="85" customFormat="1" ht="27" customHeight="1">
      <c r="A83" s="73">
        <v>71</v>
      </c>
      <c r="B83" s="4" t="s">
        <v>314</v>
      </c>
      <c r="C83" s="3"/>
      <c r="D83" s="3"/>
      <c r="E83" s="3">
        <v>0.055</v>
      </c>
      <c r="F83" s="42"/>
      <c r="G83" s="135"/>
      <c r="H83" s="48"/>
      <c r="I83" s="143">
        <v>0.0532</v>
      </c>
      <c r="J83" s="167"/>
      <c r="K83" s="143">
        <v>0.0868</v>
      </c>
      <c r="L83" s="189">
        <v>0.0558</v>
      </c>
      <c r="M83" s="122"/>
      <c r="N83" s="122"/>
      <c r="O83" s="122"/>
      <c r="P83" s="122"/>
      <c r="Q83" s="122"/>
      <c r="R83" s="48">
        <v>0.0508</v>
      </c>
      <c r="S83" s="143">
        <v>0.0524</v>
      </c>
      <c r="T83" s="207">
        <v>0.0509</v>
      </c>
      <c r="U83" s="212">
        <v>0.147</v>
      </c>
      <c r="V83" s="122"/>
      <c r="W83" s="122"/>
      <c r="X83" s="122"/>
    </row>
    <row r="84" spans="1:24" s="85" customFormat="1" ht="29.25" customHeight="1">
      <c r="A84" s="73">
        <v>72</v>
      </c>
      <c r="B84" s="4" t="s">
        <v>361</v>
      </c>
      <c r="C84" s="3"/>
      <c r="D84" s="3"/>
      <c r="E84" s="3">
        <v>0.6058</v>
      </c>
      <c r="F84" s="42"/>
      <c r="G84" s="135"/>
      <c r="H84" s="48"/>
      <c r="I84" s="143"/>
      <c r="J84" s="167"/>
      <c r="K84" s="122"/>
      <c r="L84" s="189"/>
      <c r="M84" s="122"/>
      <c r="N84" s="122"/>
      <c r="O84" s="122"/>
      <c r="P84" s="122"/>
      <c r="Q84" s="122"/>
      <c r="R84" s="48"/>
      <c r="S84" s="122"/>
      <c r="T84" s="207">
        <v>0.6395000000000001</v>
      </c>
      <c r="U84" s="212">
        <v>0.7898000000000001</v>
      </c>
      <c r="V84" s="122"/>
      <c r="W84" s="122"/>
      <c r="X84" s="122"/>
    </row>
    <row r="85" spans="1:24" s="85" customFormat="1" ht="29.25" customHeight="1">
      <c r="A85" s="73">
        <v>73</v>
      </c>
      <c r="B85" s="4" t="s">
        <v>362</v>
      </c>
      <c r="C85" s="3"/>
      <c r="D85" s="3"/>
      <c r="E85" s="3">
        <v>0.6089</v>
      </c>
      <c r="F85" s="42"/>
      <c r="G85" s="135"/>
      <c r="H85" s="48"/>
      <c r="I85" s="143"/>
      <c r="J85" s="167"/>
      <c r="K85" s="122"/>
      <c r="L85" s="189">
        <v>0.68</v>
      </c>
      <c r="M85" s="122"/>
      <c r="N85" s="122"/>
      <c r="O85" s="122"/>
      <c r="P85" s="122"/>
      <c r="Q85" s="122"/>
      <c r="R85" s="48">
        <v>0.6053</v>
      </c>
      <c r="S85" s="122"/>
      <c r="T85" s="207">
        <v>0.6095</v>
      </c>
      <c r="U85" s="212">
        <v>0.8321000000000001</v>
      </c>
      <c r="V85" s="122"/>
      <c r="W85" s="122"/>
      <c r="X85" s="122"/>
    </row>
    <row r="86" spans="1:24" s="85" customFormat="1" ht="29.25" customHeight="1">
      <c r="A86" s="73">
        <v>74</v>
      </c>
      <c r="B86" s="4" t="s">
        <v>363</v>
      </c>
      <c r="C86" s="3"/>
      <c r="D86" s="3"/>
      <c r="E86" s="3">
        <v>1.1909</v>
      </c>
      <c r="F86" s="42"/>
      <c r="G86" s="135"/>
      <c r="H86" s="48"/>
      <c r="I86" s="143"/>
      <c r="J86" s="167"/>
      <c r="K86" s="122"/>
      <c r="L86" s="48"/>
      <c r="M86" s="122"/>
      <c r="N86" s="122"/>
      <c r="O86" s="122"/>
      <c r="P86" s="122"/>
      <c r="Q86" s="122"/>
      <c r="R86" s="48">
        <v>0.1567</v>
      </c>
      <c r="S86" s="122"/>
      <c r="T86" s="207">
        <v>1.1312</v>
      </c>
      <c r="U86" s="212">
        <v>1.568</v>
      </c>
      <c r="V86" s="122"/>
      <c r="W86" s="122"/>
      <c r="X86" s="122"/>
    </row>
    <row r="87" spans="1:24" s="85" customFormat="1" ht="29.25" customHeight="1">
      <c r="A87" s="73">
        <v>75</v>
      </c>
      <c r="B87" s="4" t="s">
        <v>363</v>
      </c>
      <c r="C87" s="3"/>
      <c r="D87" s="3"/>
      <c r="E87" s="3">
        <v>1.1909</v>
      </c>
      <c r="F87" s="42"/>
      <c r="G87" s="135"/>
      <c r="H87" s="48"/>
      <c r="I87" s="143"/>
      <c r="J87" s="167"/>
      <c r="K87" s="122"/>
      <c r="L87" s="48"/>
      <c r="M87" s="122"/>
      <c r="N87" s="122"/>
      <c r="O87" s="122"/>
      <c r="P87" s="122"/>
      <c r="Q87" s="122"/>
      <c r="R87" s="48">
        <v>0.1567</v>
      </c>
      <c r="S87" s="122"/>
      <c r="T87" s="207">
        <v>1.1312</v>
      </c>
      <c r="U87" s="212">
        <v>1.568</v>
      </c>
      <c r="V87" s="122"/>
      <c r="W87" s="122"/>
      <c r="X87" s="122"/>
    </row>
    <row r="88" spans="1:24" s="85" customFormat="1" ht="29.25" customHeight="1">
      <c r="A88" s="73">
        <v>76</v>
      </c>
      <c r="B88" s="4" t="s">
        <v>316</v>
      </c>
      <c r="C88" s="3"/>
      <c r="D88" s="3"/>
      <c r="E88" s="3">
        <v>0.09480000000000001</v>
      </c>
      <c r="F88" s="42"/>
      <c r="G88" s="135"/>
      <c r="H88" s="48"/>
      <c r="I88" s="143">
        <v>0.0996</v>
      </c>
      <c r="J88" s="167"/>
      <c r="K88" s="122"/>
      <c r="L88" s="189">
        <v>0.1069</v>
      </c>
      <c r="M88" s="122"/>
      <c r="N88" s="122"/>
      <c r="O88" s="122"/>
      <c r="P88" s="122"/>
      <c r="Q88" s="122"/>
      <c r="R88" s="48">
        <v>0.095</v>
      </c>
      <c r="S88" s="143">
        <v>0.3562</v>
      </c>
      <c r="T88" s="207">
        <v>0.0954</v>
      </c>
      <c r="U88" s="212">
        <v>0.5618000000000001</v>
      </c>
      <c r="V88" s="122"/>
      <c r="W88" s="122"/>
      <c r="X88" s="122"/>
    </row>
    <row r="89" spans="1:24" s="85" customFormat="1" ht="29.25" customHeight="1">
      <c r="A89" s="73">
        <v>77</v>
      </c>
      <c r="B89" s="4" t="s">
        <v>280</v>
      </c>
      <c r="C89" s="3"/>
      <c r="D89" s="3"/>
      <c r="E89" s="3"/>
      <c r="F89" s="42"/>
      <c r="G89" s="135">
        <v>1.0781</v>
      </c>
      <c r="H89" s="48"/>
      <c r="I89" s="48"/>
      <c r="J89" s="167"/>
      <c r="K89" s="122"/>
      <c r="L89" s="189"/>
      <c r="M89" s="122"/>
      <c r="N89" s="122"/>
      <c r="O89" s="122"/>
      <c r="P89" s="122"/>
      <c r="Q89" s="122"/>
      <c r="R89" s="48"/>
      <c r="S89" s="122"/>
      <c r="T89" s="207">
        <v>1.0686</v>
      </c>
      <c r="U89" s="212">
        <v>1.5775000000000001</v>
      </c>
      <c r="V89" s="122"/>
      <c r="W89" s="122"/>
      <c r="X89" s="122"/>
    </row>
    <row r="90" spans="1:24" s="85" customFormat="1" ht="29.25" customHeight="1">
      <c r="A90" s="73">
        <v>78</v>
      </c>
      <c r="B90" s="4" t="s">
        <v>315</v>
      </c>
      <c r="C90" s="3"/>
      <c r="D90" s="3"/>
      <c r="E90" s="3">
        <v>1.2109</v>
      </c>
      <c r="F90" s="42"/>
      <c r="G90" s="135"/>
      <c r="H90" s="48"/>
      <c r="I90" s="48"/>
      <c r="J90" s="167"/>
      <c r="K90" s="122"/>
      <c r="L90" s="48"/>
      <c r="M90" s="122"/>
      <c r="N90" s="122"/>
      <c r="O90" s="122"/>
      <c r="P90" s="122"/>
      <c r="Q90" s="122"/>
      <c r="R90" s="48">
        <v>0.1694</v>
      </c>
      <c r="S90" s="122"/>
      <c r="T90" s="207">
        <v>1.0898</v>
      </c>
      <c r="U90" s="212">
        <v>1.5917000000000001</v>
      </c>
      <c r="V90" s="122"/>
      <c r="W90" s="122"/>
      <c r="X90" s="122"/>
    </row>
    <row r="91" spans="1:24" s="86" customFormat="1" ht="14.25" customHeight="1">
      <c r="A91" s="281" t="s">
        <v>81</v>
      </c>
      <c r="B91" s="282"/>
      <c r="C91" s="282"/>
      <c r="D91" s="282"/>
      <c r="E91" s="282"/>
      <c r="F91" s="282"/>
      <c r="G91" s="282"/>
      <c r="H91" s="282"/>
      <c r="I91" s="282"/>
      <c r="J91" s="168"/>
      <c r="K91" s="47"/>
      <c r="L91" s="139"/>
      <c r="M91" s="47"/>
      <c r="N91" s="47"/>
      <c r="O91" s="47"/>
      <c r="P91" s="47"/>
      <c r="Q91" s="47"/>
      <c r="R91" s="47"/>
      <c r="S91" s="47"/>
      <c r="T91" s="47"/>
      <c r="U91" s="47"/>
      <c r="V91" s="47"/>
      <c r="W91" s="47"/>
      <c r="X91" s="47"/>
    </row>
    <row r="92" spans="1:24" s="85" customFormat="1" ht="27.75" customHeight="1">
      <c r="A92" s="71">
        <v>79</v>
      </c>
      <c r="B92" s="4" t="s">
        <v>80</v>
      </c>
      <c r="C92" s="5"/>
      <c r="D92" s="3"/>
      <c r="E92" s="132"/>
      <c r="F92" s="42"/>
      <c r="G92" s="48"/>
      <c r="H92" s="48"/>
      <c r="I92" s="120"/>
      <c r="J92" s="167"/>
      <c r="K92" s="143">
        <v>0.489</v>
      </c>
      <c r="L92" s="139"/>
      <c r="M92" s="122"/>
      <c r="N92" s="122"/>
      <c r="O92" s="122"/>
      <c r="P92" s="122"/>
      <c r="Q92" s="122"/>
      <c r="R92" s="48">
        <v>0.52</v>
      </c>
      <c r="S92" s="122"/>
      <c r="T92" s="207">
        <v>0.4858</v>
      </c>
      <c r="U92" s="212">
        <v>0.6785</v>
      </c>
      <c r="V92" s="122"/>
      <c r="W92" s="122"/>
      <c r="X92" s="122"/>
    </row>
    <row r="93" spans="1:24" s="85" customFormat="1" ht="27.75" customHeight="1">
      <c r="A93" s="71">
        <v>80</v>
      </c>
      <c r="B93" s="4" t="s">
        <v>544</v>
      </c>
      <c r="C93" s="3"/>
      <c r="D93" s="3"/>
      <c r="E93" s="132">
        <v>0.497</v>
      </c>
      <c r="F93" s="42"/>
      <c r="G93" s="135">
        <v>0.501</v>
      </c>
      <c r="H93" s="48"/>
      <c r="I93" s="120"/>
      <c r="J93" s="167"/>
      <c r="K93" s="143"/>
      <c r="L93" s="189">
        <v>0.5456</v>
      </c>
      <c r="M93" s="122"/>
      <c r="N93" s="122"/>
      <c r="O93" s="195">
        <v>0.496</v>
      </c>
      <c r="P93" s="122"/>
      <c r="Q93" s="48">
        <v>0.4866</v>
      </c>
      <c r="R93" s="48">
        <v>0.4975</v>
      </c>
      <c r="S93" s="122"/>
      <c r="T93" s="207">
        <v>0.5059</v>
      </c>
      <c r="U93" s="217">
        <v>0.62</v>
      </c>
      <c r="V93" s="122"/>
      <c r="W93" s="122"/>
      <c r="X93" s="122"/>
    </row>
    <row r="94" spans="1:24" s="88" customFormat="1" ht="56.25" customHeight="1">
      <c r="A94" s="74">
        <v>81</v>
      </c>
      <c r="B94" s="4" t="s">
        <v>605</v>
      </c>
      <c r="C94" s="5"/>
      <c r="D94" s="3"/>
      <c r="E94" s="132">
        <v>0.2908</v>
      </c>
      <c r="F94" s="42"/>
      <c r="G94" s="48"/>
      <c r="H94" s="48"/>
      <c r="I94" s="120"/>
      <c r="J94" s="168"/>
      <c r="K94" s="143">
        <v>0.274</v>
      </c>
      <c r="L94" s="139"/>
      <c r="M94" s="47"/>
      <c r="N94" s="47"/>
      <c r="O94" s="47"/>
      <c r="P94" s="47"/>
      <c r="Q94" s="47"/>
      <c r="R94" s="48"/>
      <c r="S94" s="47"/>
      <c r="T94" s="207">
        <v>0.2771</v>
      </c>
      <c r="U94" s="212">
        <v>0.991</v>
      </c>
      <c r="V94" s="47"/>
      <c r="W94" s="47"/>
      <c r="X94" s="47"/>
    </row>
    <row r="95" spans="1:24" s="88" customFormat="1" ht="56.25" customHeight="1">
      <c r="A95" s="74">
        <v>82</v>
      </c>
      <c r="B95" s="4" t="s">
        <v>589</v>
      </c>
      <c r="C95" s="5"/>
      <c r="D95" s="3"/>
      <c r="E95" s="132">
        <v>0.6134</v>
      </c>
      <c r="F95" s="42"/>
      <c r="G95" s="48"/>
      <c r="H95" s="48"/>
      <c r="I95" s="120"/>
      <c r="J95" s="168"/>
      <c r="K95" s="48"/>
      <c r="L95" s="139"/>
      <c r="M95" s="47"/>
      <c r="N95" s="47"/>
      <c r="O95" s="47"/>
      <c r="P95" s="47"/>
      <c r="Q95" s="47"/>
      <c r="R95" s="200">
        <v>0.4286</v>
      </c>
      <c r="S95" s="47"/>
      <c r="T95" s="207">
        <v>0.6378</v>
      </c>
      <c r="U95" s="215">
        <v>0.848</v>
      </c>
      <c r="V95" s="47"/>
      <c r="W95" s="47"/>
      <c r="X95" s="47"/>
    </row>
    <row r="96" spans="1:24" s="88" customFormat="1" ht="24" customHeight="1">
      <c r="A96" s="74">
        <v>83</v>
      </c>
      <c r="B96" s="4" t="s">
        <v>220</v>
      </c>
      <c r="C96" s="5"/>
      <c r="D96" s="3"/>
      <c r="E96" s="132">
        <v>0.5446</v>
      </c>
      <c r="F96" s="42"/>
      <c r="G96" s="48"/>
      <c r="H96" s="48"/>
      <c r="I96" s="120"/>
      <c r="J96" s="168"/>
      <c r="K96" s="143">
        <v>0.514</v>
      </c>
      <c r="L96" s="139"/>
      <c r="M96" s="47"/>
      <c r="N96" s="47"/>
      <c r="O96" s="47"/>
      <c r="P96" s="47"/>
      <c r="Q96" s="47"/>
      <c r="R96" s="48"/>
      <c r="S96" s="47"/>
      <c r="T96" s="207">
        <v>0.5166000000000001</v>
      </c>
      <c r="U96" s="212">
        <v>0.864</v>
      </c>
      <c r="V96" s="47"/>
      <c r="W96" s="47"/>
      <c r="X96" s="47"/>
    </row>
    <row r="97" spans="1:24" s="85" customFormat="1" ht="28.5" customHeight="1">
      <c r="A97" s="71">
        <v>84</v>
      </c>
      <c r="B97" s="4" t="s">
        <v>364</v>
      </c>
      <c r="C97" s="5"/>
      <c r="D97" s="3"/>
      <c r="E97" s="132">
        <v>0.22139999999999999</v>
      </c>
      <c r="F97" s="42"/>
      <c r="G97" s="48"/>
      <c r="H97" s="48"/>
      <c r="I97" s="120"/>
      <c r="J97" s="167"/>
      <c r="K97" s="143">
        <v>0.167</v>
      </c>
      <c r="L97" s="139"/>
      <c r="M97" s="122"/>
      <c r="N97" s="122"/>
      <c r="O97" s="122"/>
      <c r="P97" s="143">
        <f>1.6/10</f>
        <v>0.16</v>
      </c>
      <c r="Q97" s="122"/>
      <c r="R97" s="48"/>
      <c r="S97" s="122"/>
      <c r="T97" s="207">
        <v>0.1568</v>
      </c>
      <c r="U97" s="212">
        <v>0.372</v>
      </c>
      <c r="V97" s="122"/>
      <c r="W97" s="122"/>
      <c r="X97" s="122"/>
    </row>
    <row r="98" spans="1:24" s="86" customFormat="1" ht="14.25" customHeight="1">
      <c r="A98" s="312" t="s">
        <v>590</v>
      </c>
      <c r="B98" s="312"/>
      <c r="C98" s="312"/>
      <c r="D98" s="312"/>
      <c r="E98" s="312"/>
      <c r="F98" s="312"/>
      <c r="G98" s="312"/>
      <c r="H98" s="312"/>
      <c r="I98" s="281"/>
      <c r="J98" s="168"/>
      <c r="K98" s="47"/>
      <c r="L98" s="139"/>
      <c r="M98" s="47"/>
      <c r="N98" s="47"/>
      <c r="O98" s="47"/>
      <c r="P98" s="47"/>
      <c r="Q98" s="47"/>
      <c r="R98" s="47"/>
      <c r="S98" s="47"/>
      <c r="T98" s="47"/>
      <c r="U98" s="47"/>
      <c r="V98" s="47"/>
      <c r="W98" s="47"/>
      <c r="X98" s="47"/>
    </row>
    <row r="99" spans="1:23" ht="18.75" customHeight="1">
      <c r="A99" s="77">
        <v>85</v>
      </c>
      <c r="B99" s="6" t="s">
        <v>82</v>
      </c>
      <c r="C99" s="21"/>
      <c r="D99" s="21"/>
      <c r="E99" s="11">
        <v>0.8421</v>
      </c>
      <c r="F99" s="43"/>
      <c r="G99" s="144"/>
      <c r="H99" s="144"/>
      <c r="I99" s="153"/>
      <c r="J99" s="167"/>
      <c r="K99" s="143">
        <v>0.789</v>
      </c>
      <c r="T99" s="207">
        <v>0.7875000000000001</v>
      </c>
      <c r="W99" s="226">
        <v>0.45</v>
      </c>
    </row>
    <row r="100" spans="1:23" ht="30" customHeight="1">
      <c r="A100" s="77">
        <v>86</v>
      </c>
      <c r="B100" s="31" t="s">
        <v>591</v>
      </c>
      <c r="C100" s="21"/>
      <c r="D100" s="21"/>
      <c r="E100" s="11"/>
      <c r="F100" s="43"/>
      <c r="G100" s="144"/>
      <c r="H100" s="144"/>
      <c r="I100" s="153"/>
      <c r="J100" s="167"/>
      <c r="T100" s="207"/>
      <c r="W100" s="226"/>
    </row>
    <row r="101" spans="1:23" ht="21.75" customHeight="1">
      <c r="A101" s="77">
        <v>87</v>
      </c>
      <c r="B101" s="31" t="s">
        <v>591</v>
      </c>
      <c r="C101" s="21"/>
      <c r="D101" s="21"/>
      <c r="E101" s="11"/>
      <c r="F101" s="43"/>
      <c r="G101" s="144"/>
      <c r="H101" s="144"/>
      <c r="I101" s="153"/>
      <c r="J101" s="167"/>
      <c r="T101" s="207"/>
      <c r="W101" s="226">
        <v>0.45</v>
      </c>
    </row>
    <row r="102" spans="1:24" s="86" customFormat="1" ht="14.25" customHeight="1">
      <c r="A102" s="312" t="s">
        <v>83</v>
      </c>
      <c r="B102" s="312"/>
      <c r="C102" s="312"/>
      <c r="D102" s="312"/>
      <c r="E102" s="312"/>
      <c r="F102" s="312"/>
      <c r="G102" s="312"/>
      <c r="H102" s="312"/>
      <c r="I102" s="281"/>
      <c r="J102" s="168"/>
      <c r="K102" s="47"/>
      <c r="L102" s="139"/>
      <c r="M102" s="47"/>
      <c r="N102" s="47"/>
      <c r="O102" s="47"/>
      <c r="P102" s="47"/>
      <c r="Q102" s="47"/>
      <c r="R102" s="47"/>
      <c r="S102" s="47"/>
      <c r="T102" s="47"/>
      <c r="U102" s="47"/>
      <c r="V102" s="47"/>
      <c r="W102" s="47"/>
      <c r="X102" s="47"/>
    </row>
    <row r="103" spans="1:21" ht="21.75" customHeight="1">
      <c r="A103" s="77">
        <v>88</v>
      </c>
      <c r="B103" s="30" t="s">
        <v>331</v>
      </c>
      <c r="C103" s="21"/>
      <c r="D103" s="21"/>
      <c r="E103" s="11">
        <v>5.005</v>
      </c>
      <c r="F103" s="43"/>
      <c r="G103" s="144"/>
      <c r="H103" s="144"/>
      <c r="I103" s="153"/>
      <c r="J103" s="167"/>
      <c r="L103" s="189">
        <v>5.5</v>
      </c>
      <c r="R103" s="48">
        <v>4.7481</v>
      </c>
      <c r="T103" s="207">
        <v>4.998</v>
      </c>
      <c r="U103" s="218">
        <v>7.78</v>
      </c>
    </row>
    <row r="104" spans="1:24" s="51" customFormat="1" ht="15.75">
      <c r="A104" s="311" t="s">
        <v>0</v>
      </c>
      <c r="B104" s="311"/>
      <c r="C104" s="311"/>
      <c r="D104" s="311"/>
      <c r="E104" s="311"/>
      <c r="F104" s="311"/>
      <c r="G104" s="311"/>
      <c r="H104" s="311"/>
      <c r="I104" s="285"/>
      <c r="J104" s="169"/>
      <c r="K104" s="157"/>
      <c r="L104" s="184"/>
      <c r="M104" s="157"/>
      <c r="N104" s="157"/>
      <c r="O104" s="157"/>
      <c r="P104" s="157"/>
      <c r="Q104" s="157"/>
      <c r="R104" s="157"/>
      <c r="S104" s="157"/>
      <c r="T104" s="157"/>
      <c r="U104" s="157"/>
      <c r="V104" s="157"/>
      <c r="W104" s="157"/>
      <c r="X104" s="157"/>
    </row>
    <row r="105" spans="1:21" ht="30.75" customHeight="1">
      <c r="A105" s="70">
        <v>89</v>
      </c>
      <c r="B105" s="10" t="s">
        <v>592</v>
      </c>
      <c r="C105" s="5"/>
      <c r="D105" s="5"/>
      <c r="E105" s="11"/>
      <c r="F105" s="5"/>
      <c r="G105" s="48"/>
      <c r="H105" s="48"/>
      <c r="I105" s="120"/>
      <c r="J105" s="167"/>
      <c r="L105" s="48"/>
      <c r="R105" s="48"/>
      <c r="T105" s="207"/>
      <c r="U105" s="212"/>
    </row>
    <row r="106" spans="1:21" ht="19.5" customHeight="1">
      <c r="A106" s="70">
        <v>90</v>
      </c>
      <c r="B106" s="10" t="s">
        <v>1</v>
      </c>
      <c r="C106" s="5"/>
      <c r="D106" s="5"/>
      <c r="E106" s="18">
        <v>0.0271</v>
      </c>
      <c r="F106" s="5"/>
      <c r="G106" s="48"/>
      <c r="H106" s="48"/>
      <c r="I106" s="120"/>
      <c r="J106" s="167"/>
      <c r="L106" s="48"/>
      <c r="P106" s="48">
        <f>2.75/100</f>
        <v>0.0275</v>
      </c>
      <c r="R106" s="48">
        <v>0.0275</v>
      </c>
      <c r="T106" s="207">
        <v>0.016800000000000002</v>
      </c>
      <c r="U106" s="212">
        <v>0.030500000000000003</v>
      </c>
    </row>
    <row r="107" spans="1:21" ht="17.25" customHeight="1">
      <c r="A107" s="70">
        <v>91</v>
      </c>
      <c r="B107" s="10" t="s">
        <v>1</v>
      </c>
      <c r="C107" s="5"/>
      <c r="D107" s="5"/>
      <c r="E107" s="18">
        <v>0.0335</v>
      </c>
      <c r="F107" s="5"/>
      <c r="G107" s="48"/>
      <c r="H107" s="48"/>
      <c r="I107" s="120"/>
      <c r="J107" s="167"/>
      <c r="L107" s="48"/>
      <c r="P107" s="143">
        <f>3.4/100</f>
        <v>0.034</v>
      </c>
      <c r="R107" s="48">
        <v>0.034</v>
      </c>
      <c r="T107" s="207">
        <v>0.0233</v>
      </c>
      <c r="U107" s="212">
        <v>0.0419</v>
      </c>
    </row>
    <row r="108" spans="1:21" ht="28.5" customHeight="1">
      <c r="A108" s="70">
        <v>92</v>
      </c>
      <c r="B108" s="6" t="s">
        <v>366</v>
      </c>
      <c r="C108" s="5">
        <v>2.23</v>
      </c>
      <c r="D108" s="5"/>
      <c r="E108" s="3"/>
      <c r="F108" s="5"/>
      <c r="G108" s="48"/>
      <c r="H108" s="48"/>
      <c r="I108" s="120"/>
      <c r="J108" s="167"/>
      <c r="L108" s="48"/>
      <c r="R108" s="48"/>
      <c r="S108" s="143">
        <v>2.195</v>
      </c>
      <c r="T108" s="207">
        <v>3.2239</v>
      </c>
      <c r="U108" s="212">
        <v>3.408</v>
      </c>
    </row>
    <row r="109" spans="1:23" ht="30" customHeight="1">
      <c r="A109" s="70">
        <v>93</v>
      </c>
      <c r="B109" s="6" t="s">
        <v>366</v>
      </c>
      <c r="C109" s="5">
        <v>2.23</v>
      </c>
      <c r="D109" s="5"/>
      <c r="E109" s="3"/>
      <c r="F109" s="5"/>
      <c r="G109" s="48"/>
      <c r="H109" s="48"/>
      <c r="I109" s="120"/>
      <c r="J109" s="167"/>
      <c r="L109" s="48"/>
      <c r="R109" s="48"/>
      <c r="S109" s="143">
        <v>2.195</v>
      </c>
      <c r="T109" s="207"/>
      <c r="U109" s="212"/>
      <c r="W109" s="228">
        <v>2.45</v>
      </c>
    </row>
    <row r="110" spans="1:24" s="83" customFormat="1" ht="25.5" customHeight="1">
      <c r="A110" s="70">
        <v>94</v>
      </c>
      <c r="B110" s="6" t="s">
        <v>45</v>
      </c>
      <c r="C110" s="5"/>
      <c r="D110" s="5"/>
      <c r="E110" s="5">
        <v>1.4511</v>
      </c>
      <c r="F110" s="5"/>
      <c r="G110" s="48"/>
      <c r="H110" s="48"/>
      <c r="I110" s="120"/>
      <c r="J110" s="167"/>
      <c r="K110" s="122"/>
      <c r="L110" s="48"/>
      <c r="M110" s="122"/>
      <c r="N110" s="122"/>
      <c r="O110" s="122"/>
      <c r="P110" s="122"/>
      <c r="Q110" s="122"/>
      <c r="R110" s="48">
        <v>1.436</v>
      </c>
      <c r="S110" s="122"/>
      <c r="T110" s="207">
        <v>1.4655</v>
      </c>
      <c r="U110" s="212">
        <v>2.285</v>
      </c>
      <c r="V110" s="122"/>
      <c r="W110" s="122"/>
      <c r="X110" s="122"/>
    </row>
    <row r="111" spans="1:24" s="51" customFormat="1" ht="25.5" customHeight="1">
      <c r="A111" s="70">
        <v>95</v>
      </c>
      <c r="B111" s="6" t="s">
        <v>45</v>
      </c>
      <c r="C111" s="5"/>
      <c r="D111" s="5"/>
      <c r="E111" s="5">
        <v>1.9871</v>
      </c>
      <c r="F111" s="5"/>
      <c r="G111" s="48"/>
      <c r="H111" s="48"/>
      <c r="I111" s="120"/>
      <c r="J111" s="169"/>
      <c r="K111" s="157"/>
      <c r="L111" s="48"/>
      <c r="M111" s="157"/>
      <c r="N111" s="157"/>
      <c r="O111" s="157"/>
      <c r="P111" s="157"/>
      <c r="Q111" s="157"/>
      <c r="R111" s="48">
        <v>1.967</v>
      </c>
      <c r="S111" s="157"/>
      <c r="T111" s="207">
        <v>2.0068</v>
      </c>
      <c r="U111" s="212">
        <v>3.039</v>
      </c>
      <c r="V111" s="157"/>
      <c r="W111" s="157"/>
      <c r="X111" s="157"/>
    </row>
    <row r="112" spans="1:24" s="51" customFormat="1" ht="30" customHeight="1">
      <c r="A112" s="70">
        <v>96</v>
      </c>
      <c r="B112" s="6" t="s">
        <v>45</v>
      </c>
      <c r="C112" s="5"/>
      <c r="D112" s="5"/>
      <c r="E112" s="5">
        <v>3.6432</v>
      </c>
      <c r="F112" s="5"/>
      <c r="G112" s="48"/>
      <c r="H112" s="48"/>
      <c r="I112" s="120"/>
      <c r="J112" s="169"/>
      <c r="K112" s="157"/>
      <c r="L112" s="48"/>
      <c r="M112" s="157"/>
      <c r="N112" s="157"/>
      <c r="O112" s="157"/>
      <c r="P112" s="157"/>
      <c r="Q112" s="157"/>
      <c r="R112" s="48">
        <v>3.607</v>
      </c>
      <c r="S112" s="157"/>
      <c r="T112" s="207">
        <v>3.6794000000000002</v>
      </c>
      <c r="U112" s="212">
        <v>5.283</v>
      </c>
      <c r="V112" s="157"/>
      <c r="W112" s="157"/>
      <c r="X112" s="157"/>
    </row>
    <row r="113" spans="1:24" s="83" customFormat="1" ht="25.5" customHeight="1">
      <c r="A113" s="70">
        <v>97</v>
      </c>
      <c r="B113" s="6" t="s">
        <v>56</v>
      </c>
      <c r="D113" s="5"/>
      <c r="E113" s="5">
        <v>2.6789</v>
      </c>
      <c r="F113" s="5"/>
      <c r="G113" s="48"/>
      <c r="H113" s="48"/>
      <c r="I113" s="120">
        <v>2.8114</v>
      </c>
      <c r="J113" s="167"/>
      <c r="K113" s="122"/>
      <c r="L113" s="189">
        <v>2.6779</v>
      </c>
      <c r="M113" s="122"/>
      <c r="N113" s="122"/>
      <c r="O113" s="122"/>
      <c r="P113" s="122"/>
      <c r="Q113" s="48">
        <v>3.15</v>
      </c>
      <c r="R113" s="48">
        <v>2.6614</v>
      </c>
      <c r="S113" s="122"/>
      <c r="T113" s="207">
        <v>2.6775</v>
      </c>
      <c r="U113" s="212">
        <v>4.196</v>
      </c>
      <c r="V113" s="122"/>
      <c r="W113" s="122"/>
      <c r="X113" s="122"/>
    </row>
    <row r="114" spans="1:24" s="83" customFormat="1" ht="25.5" customHeight="1">
      <c r="A114" s="70">
        <v>98</v>
      </c>
      <c r="B114" s="6" t="s">
        <v>56</v>
      </c>
      <c r="D114" s="5"/>
      <c r="E114" s="5">
        <v>4.383</v>
      </c>
      <c r="F114" s="5"/>
      <c r="G114" s="48"/>
      <c r="H114" s="48"/>
      <c r="I114" s="120">
        <v>4.5998</v>
      </c>
      <c r="J114" s="167"/>
      <c r="K114" s="122"/>
      <c r="L114" s="189">
        <v>4.3865</v>
      </c>
      <c r="M114" s="122"/>
      <c r="N114" s="122"/>
      <c r="O114" s="122"/>
      <c r="P114" s="122"/>
      <c r="Q114" s="48">
        <v>5.5</v>
      </c>
      <c r="R114" s="48">
        <v>4.3545</v>
      </c>
      <c r="S114" s="122"/>
      <c r="T114" s="207">
        <v>4.4027</v>
      </c>
      <c r="U114" s="212">
        <v>7.927</v>
      </c>
      <c r="V114" s="122"/>
      <c r="W114" s="122"/>
      <c r="X114" s="122"/>
    </row>
    <row r="115" spans="1:24" s="83" customFormat="1" ht="25.5" customHeight="1">
      <c r="A115" s="70">
        <v>99</v>
      </c>
      <c r="B115" s="6" t="s">
        <v>56</v>
      </c>
      <c r="D115" s="5"/>
      <c r="E115" s="5">
        <v>5.9879999999999995</v>
      </c>
      <c r="F115" s="5"/>
      <c r="G115" s="48"/>
      <c r="H115" s="48"/>
      <c r="I115" s="120">
        <v>6.2843</v>
      </c>
      <c r="J115" s="167"/>
      <c r="K115" s="122"/>
      <c r="L115" s="189">
        <v>5.9899</v>
      </c>
      <c r="M115" s="122"/>
      <c r="N115" s="122"/>
      <c r="O115" s="122"/>
      <c r="P115" s="122"/>
      <c r="Q115" s="48">
        <v>7.5</v>
      </c>
      <c r="R115" s="48">
        <v>5.9491</v>
      </c>
      <c r="S115" s="122"/>
      <c r="T115" s="207">
        <v>6.0149</v>
      </c>
      <c r="U115" s="212">
        <v>10.715</v>
      </c>
      <c r="V115" s="122"/>
      <c r="W115" s="122"/>
      <c r="X115" s="122"/>
    </row>
    <row r="116" spans="1:24" s="83" customFormat="1" ht="25.5" customHeight="1">
      <c r="A116" s="70">
        <v>100</v>
      </c>
      <c r="B116" s="6" t="s">
        <v>46</v>
      </c>
      <c r="D116" s="5"/>
      <c r="E116" s="5">
        <v>2.091</v>
      </c>
      <c r="F116" s="133">
        <v>1.6</v>
      </c>
      <c r="G116" s="48"/>
      <c r="H116" s="48"/>
      <c r="I116" s="120"/>
      <c r="J116" s="167"/>
      <c r="K116" s="122"/>
      <c r="L116" s="189">
        <v>2.244</v>
      </c>
      <c r="M116" s="122"/>
      <c r="N116" s="122"/>
      <c r="O116" s="122"/>
      <c r="P116" s="122"/>
      <c r="Q116" s="48">
        <v>1.88</v>
      </c>
      <c r="R116" s="48">
        <v>2.105</v>
      </c>
      <c r="S116" s="122"/>
      <c r="T116" s="207">
        <v>2.06</v>
      </c>
      <c r="U116" s="212">
        <v>2.826</v>
      </c>
      <c r="V116" s="122"/>
      <c r="W116" s="122"/>
      <c r="X116" s="122"/>
    </row>
    <row r="117" spans="1:24" s="83" customFormat="1" ht="25.5" customHeight="1">
      <c r="A117" s="70">
        <v>101</v>
      </c>
      <c r="B117" s="6" t="s">
        <v>46</v>
      </c>
      <c r="D117" s="5"/>
      <c r="E117" s="5">
        <v>3.4389000000000003</v>
      </c>
      <c r="F117" s="133"/>
      <c r="G117" s="48"/>
      <c r="H117" s="48"/>
      <c r="I117" s="120"/>
      <c r="J117" s="167"/>
      <c r="K117" s="122"/>
      <c r="L117" s="189">
        <v>3.6905</v>
      </c>
      <c r="M117" s="122"/>
      <c r="N117" s="122"/>
      <c r="O117" s="122"/>
      <c r="P117" s="122"/>
      <c r="Q117" s="48">
        <v>3.67</v>
      </c>
      <c r="R117" s="48">
        <v>2.33</v>
      </c>
      <c r="S117" s="122"/>
      <c r="T117" s="207">
        <v>3.3885</v>
      </c>
      <c r="U117" s="212">
        <v>4.445</v>
      </c>
      <c r="V117" s="122"/>
      <c r="W117" s="122"/>
      <c r="X117" s="122"/>
    </row>
    <row r="118" spans="1:24" s="83" customFormat="1" ht="25.5" customHeight="1">
      <c r="A118" s="70">
        <v>102</v>
      </c>
      <c r="B118" s="6" t="s">
        <v>46</v>
      </c>
      <c r="D118" s="5"/>
      <c r="E118" s="5"/>
      <c r="F118" s="133">
        <v>3.5</v>
      </c>
      <c r="G118" s="48"/>
      <c r="H118" s="48"/>
      <c r="I118" s="120"/>
      <c r="J118" s="167"/>
      <c r="K118" s="122"/>
      <c r="L118" s="189">
        <v>5.5373</v>
      </c>
      <c r="M118" s="122"/>
      <c r="N118" s="122"/>
      <c r="O118" s="122"/>
      <c r="P118" s="122"/>
      <c r="Q118" s="48">
        <v>5.48</v>
      </c>
      <c r="R118" s="48">
        <v>3.458</v>
      </c>
      <c r="S118" s="122"/>
      <c r="T118" s="207">
        <v>5.0843</v>
      </c>
      <c r="U118" s="212">
        <v>6.475</v>
      </c>
      <c r="V118" s="122"/>
      <c r="W118" s="122"/>
      <c r="X118" s="122"/>
    </row>
    <row r="119" spans="1:24" s="83" customFormat="1" ht="29.25" customHeight="1">
      <c r="A119" s="70">
        <v>103</v>
      </c>
      <c r="B119" s="6" t="s">
        <v>46</v>
      </c>
      <c r="D119" s="5"/>
      <c r="E119" s="5"/>
      <c r="F119" s="5"/>
      <c r="G119" s="48"/>
      <c r="H119" s="48"/>
      <c r="I119" s="120"/>
      <c r="J119" s="167"/>
      <c r="K119" s="122"/>
      <c r="L119" s="189">
        <v>7.3831</v>
      </c>
      <c r="M119" s="122"/>
      <c r="N119" s="122"/>
      <c r="O119" s="122"/>
      <c r="P119" s="122"/>
      <c r="Q119" s="48">
        <v>7.25</v>
      </c>
      <c r="R119" s="48">
        <v>6.04</v>
      </c>
      <c r="S119" s="122"/>
      <c r="T119" s="207">
        <v>6.779</v>
      </c>
      <c r="U119" s="212">
        <v>8.506</v>
      </c>
      <c r="V119" s="122"/>
      <c r="W119" s="122"/>
      <c r="X119" s="122"/>
    </row>
    <row r="120" spans="1:24" s="83" customFormat="1" ht="29.25" customHeight="1">
      <c r="A120" s="70">
        <v>104</v>
      </c>
      <c r="B120" s="6" t="s">
        <v>46</v>
      </c>
      <c r="D120" s="5"/>
      <c r="E120" s="5"/>
      <c r="F120" s="5"/>
      <c r="G120" s="48"/>
      <c r="H120" s="48"/>
      <c r="I120" s="120"/>
      <c r="J120" s="167"/>
      <c r="K120" s="122"/>
      <c r="L120" s="189">
        <v>21.912</v>
      </c>
      <c r="M120" s="122"/>
      <c r="N120" s="122"/>
      <c r="O120" s="122"/>
      <c r="P120" s="122"/>
      <c r="Q120" s="48">
        <v>21</v>
      </c>
      <c r="R120" s="48">
        <v>15.683</v>
      </c>
      <c r="S120" s="122"/>
      <c r="T120" s="207">
        <v>20.5176</v>
      </c>
      <c r="U120" s="212"/>
      <c r="V120" s="122"/>
      <c r="W120" s="122"/>
      <c r="X120" s="122"/>
    </row>
    <row r="121" spans="1:21" ht="19.5" customHeight="1">
      <c r="A121" s="70">
        <v>105</v>
      </c>
      <c r="B121" s="6" t="s">
        <v>367</v>
      </c>
      <c r="D121" s="5"/>
      <c r="E121" s="18">
        <v>0.0361</v>
      </c>
      <c r="F121" s="5"/>
      <c r="G121" s="143">
        <v>0.0713</v>
      </c>
      <c r="H121" s="48"/>
      <c r="I121" s="120">
        <v>0.0378</v>
      </c>
      <c r="J121" s="167"/>
      <c r="K121" s="143">
        <v>0.1</v>
      </c>
      <c r="L121" s="189">
        <v>0.0369</v>
      </c>
      <c r="O121" s="195">
        <v>0.155</v>
      </c>
      <c r="Q121" s="48"/>
      <c r="R121" s="48">
        <v>0.0359</v>
      </c>
      <c r="T121" s="207">
        <v>0.036000000000000004</v>
      </c>
      <c r="U121" s="212">
        <v>0.0714</v>
      </c>
    </row>
    <row r="122" spans="1:21" ht="19.5" customHeight="1">
      <c r="A122" s="70">
        <v>106</v>
      </c>
      <c r="B122" s="6" t="s">
        <v>367</v>
      </c>
      <c r="D122" s="5"/>
      <c r="E122" s="18">
        <v>1.9929999999999999</v>
      </c>
      <c r="F122" s="5"/>
      <c r="G122" s="48"/>
      <c r="H122" s="48"/>
      <c r="I122" s="120">
        <v>2.0916</v>
      </c>
      <c r="J122" s="167"/>
      <c r="L122" s="189">
        <v>1.997</v>
      </c>
      <c r="Q122" s="48"/>
      <c r="R122" s="48">
        <v>1.994</v>
      </c>
      <c r="T122" s="207">
        <v>2.002</v>
      </c>
      <c r="U122" s="212">
        <v>2.5387</v>
      </c>
    </row>
    <row r="123" spans="1:24" s="87" customFormat="1" ht="19.5" customHeight="1">
      <c r="A123" s="70">
        <v>107</v>
      </c>
      <c r="B123" s="20" t="s">
        <v>276</v>
      </c>
      <c r="D123" s="19"/>
      <c r="E123" s="18">
        <v>0.0051</v>
      </c>
      <c r="F123" s="19"/>
      <c r="G123" s="48"/>
      <c r="H123" s="48"/>
      <c r="I123" s="120"/>
      <c r="J123" s="167"/>
      <c r="K123" s="122"/>
      <c r="L123" s="190"/>
      <c r="M123" s="122"/>
      <c r="N123" s="122"/>
      <c r="O123" s="122"/>
      <c r="P123" s="122"/>
      <c r="Q123" s="48"/>
      <c r="R123" s="48">
        <v>0.0193</v>
      </c>
      <c r="S123" s="122"/>
      <c r="T123" s="207">
        <v>0.0044</v>
      </c>
      <c r="U123" s="219">
        <v>0.0469</v>
      </c>
      <c r="V123" s="122"/>
      <c r="W123" s="122"/>
      <c r="X123" s="122"/>
    </row>
    <row r="124" spans="1:24" s="87" customFormat="1" ht="18" customHeight="1">
      <c r="A124" s="70">
        <v>108</v>
      </c>
      <c r="B124" s="20" t="s">
        <v>368</v>
      </c>
      <c r="C124" s="5"/>
      <c r="D124" s="19"/>
      <c r="E124" s="5">
        <v>6101.1844</v>
      </c>
      <c r="F124" s="19"/>
      <c r="G124" s="48"/>
      <c r="H124" s="48"/>
      <c r="I124" s="120"/>
      <c r="J124" s="167"/>
      <c r="K124" s="122"/>
      <c r="L124" s="190"/>
      <c r="M124" s="122"/>
      <c r="N124" s="122"/>
      <c r="O124" s="122"/>
      <c r="P124" s="122"/>
      <c r="Q124" s="48">
        <v>14.96</v>
      </c>
      <c r="R124" s="48">
        <v>14.5554</v>
      </c>
      <c r="S124" s="122"/>
      <c r="T124" s="207">
        <v>13.1744</v>
      </c>
      <c r="U124" s="213">
        <v>31.3863</v>
      </c>
      <c r="V124" s="122"/>
      <c r="W124" s="122"/>
      <c r="X124" s="122"/>
    </row>
    <row r="125" spans="1:24" s="87" customFormat="1" ht="22.5" customHeight="1">
      <c r="A125" s="70">
        <v>109</v>
      </c>
      <c r="B125" s="20" t="s">
        <v>274</v>
      </c>
      <c r="C125" s="5"/>
      <c r="D125" s="19"/>
      <c r="E125" s="3">
        <v>0.0011</v>
      </c>
      <c r="F125" s="19"/>
      <c r="G125" s="135">
        <v>1.0939</v>
      </c>
      <c r="H125" s="48"/>
      <c r="I125" s="120"/>
      <c r="J125" s="167"/>
      <c r="K125" s="122"/>
      <c r="L125" s="189"/>
      <c r="M125" s="122"/>
      <c r="N125" s="122"/>
      <c r="O125" s="122"/>
      <c r="P125" s="122"/>
      <c r="Q125" s="48"/>
      <c r="R125" s="48">
        <v>0.0004</v>
      </c>
      <c r="S125" s="122"/>
      <c r="T125" s="207">
        <v>0.0179</v>
      </c>
      <c r="U125" s="213">
        <v>1.3816</v>
      </c>
      <c r="V125" s="122"/>
      <c r="W125" s="122"/>
      <c r="X125" s="122"/>
    </row>
    <row r="126" spans="1:24" s="87" customFormat="1" ht="34.5" customHeight="1">
      <c r="A126" s="70">
        <v>110</v>
      </c>
      <c r="B126" s="20" t="s">
        <v>275</v>
      </c>
      <c r="C126" s="5"/>
      <c r="D126" s="19"/>
      <c r="E126" s="3">
        <v>0.0644</v>
      </c>
      <c r="F126" s="19"/>
      <c r="G126" s="48"/>
      <c r="H126" s="48"/>
      <c r="I126" s="120">
        <v>0.0675</v>
      </c>
      <c r="J126" s="167"/>
      <c r="K126" s="122"/>
      <c r="L126" s="189">
        <v>0.0648</v>
      </c>
      <c r="M126" s="122"/>
      <c r="N126" s="122"/>
      <c r="O126" s="122"/>
      <c r="P126" s="122"/>
      <c r="Q126" s="48"/>
      <c r="R126" s="48">
        <v>0.0642</v>
      </c>
      <c r="S126" s="122"/>
      <c r="T126" s="207">
        <v>0.0645</v>
      </c>
      <c r="U126" s="213">
        <v>0.8107000000000001</v>
      </c>
      <c r="V126" s="122"/>
      <c r="W126" s="122"/>
      <c r="X126" s="122"/>
    </row>
    <row r="127" spans="1:24" s="51" customFormat="1" ht="21" customHeight="1">
      <c r="A127" s="70">
        <v>111</v>
      </c>
      <c r="B127" s="31" t="s">
        <v>55</v>
      </c>
      <c r="C127" s="5"/>
      <c r="D127" s="26"/>
      <c r="E127" s="3">
        <v>0.9460999999999999</v>
      </c>
      <c r="F127" s="133">
        <v>360</v>
      </c>
      <c r="G127" s="48"/>
      <c r="H127" s="48"/>
      <c r="I127" s="120"/>
      <c r="J127" s="169"/>
      <c r="K127" s="157"/>
      <c r="L127" s="48"/>
      <c r="M127" s="48">
        <v>519</v>
      </c>
      <c r="N127" s="157"/>
      <c r="O127" s="157"/>
      <c r="P127" s="157"/>
      <c r="Q127" s="48"/>
      <c r="R127" s="48"/>
      <c r="S127" s="157"/>
      <c r="T127" s="207"/>
      <c r="U127" s="213">
        <v>368.9</v>
      </c>
      <c r="V127" s="157"/>
      <c r="W127" s="157"/>
      <c r="X127" s="157"/>
    </row>
    <row r="128" spans="1:24" s="87" customFormat="1" ht="24.75" customHeight="1">
      <c r="A128" s="70">
        <v>112</v>
      </c>
      <c r="B128" s="4" t="s">
        <v>525</v>
      </c>
      <c r="C128" s="5"/>
      <c r="D128" s="19"/>
      <c r="E128" s="5">
        <v>984</v>
      </c>
      <c r="F128" s="19"/>
      <c r="G128" s="48"/>
      <c r="H128" s="48"/>
      <c r="I128" s="120"/>
      <c r="J128" s="167"/>
      <c r="K128" s="122"/>
      <c r="L128" s="48"/>
      <c r="M128" s="122"/>
      <c r="N128" s="122"/>
      <c r="O128" s="122"/>
      <c r="P128" s="122"/>
      <c r="Q128" s="48">
        <v>1193</v>
      </c>
      <c r="R128" s="48">
        <v>958.848</v>
      </c>
      <c r="S128" s="122"/>
      <c r="T128" s="207">
        <v>964.8</v>
      </c>
      <c r="U128" s="212"/>
      <c r="V128" s="122"/>
      <c r="W128" s="122"/>
      <c r="X128" s="122"/>
    </row>
    <row r="129" spans="1:21" ht="39" customHeight="1">
      <c r="A129" s="70">
        <v>113</v>
      </c>
      <c r="B129" s="6" t="s">
        <v>369</v>
      </c>
      <c r="C129" s="5"/>
      <c r="D129" s="5"/>
      <c r="E129" s="3">
        <v>379.25</v>
      </c>
      <c r="F129" s="5"/>
      <c r="G129" s="48"/>
      <c r="H129" s="48"/>
      <c r="I129" s="120"/>
      <c r="J129" s="167"/>
      <c r="L129" s="143">
        <v>410</v>
      </c>
      <c r="Q129" s="48">
        <v>380</v>
      </c>
      <c r="R129" s="48">
        <v>369.63</v>
      </c>
      <c r="T129" s="207">
        <v>371.85</v>
      </c>
      <c r="U129" s="212"/>
    </row>
    <row r="130" spans="1:21" ht="39" customHeight="1">
      <c r="A130" s="70">
        <v>114</v>
      </c>
      <c r="B130" s="6" t="s">
        <v>524</v>
      </c>
      <c r="C130" s="5"/>
      <c r="D130" s="5"/>
      <c r="E130" s="5"/>
      <c r="F130" s="5"/>
      <c r="G130" s="48"/>
      <c r="H130" s="48"/>
      <c r="I130" s="120"/>
      <c r="J130" s="167"/>
      <c r="L130" s="48"/>
      <c r="Q130" s="48">
        <v>1000</v>
      </c>
      <c r="R130" s="48"/>
      <c r="T130" s="207"/>
      <c r="U130" s="213">
        <v>756.08</v>
      </c>
    </row>
    <row r="131" spans="1:21" ht="24.75" customHeight="1">
      <c r="A131" s="70">
        <v>115</v>
      </c>
      <c r="B131" s="6" t="s">
        <v>277</v>
      </c>
      <c r="C131" s="5"/>
      <c r="D131" s="5"/>
      <c r="E131" s="5">
        <v>1.1506</v>
      </c>
      <c r="F131" s="5"/>
      <c r="G131" s="48"/>
      <c r="H131" s="48"/>
      <c r="I131" s="120"/>
      <c r="J131" s="167"/>
      <c r="L131" s="48"/>
      <c r="Q131" s="48"/>
      <c r="R131" s="48">
        <v>0.161</v>
      </c>
      <c r="T131" s="209">
        <v>1.1542</v>
      </c>
      <c r="U131" s="213">
        <v>1.5193</v>
      </c>
    </row>
    <row r="132" spans="1:21" ht="18.75" customHeight="1">
      <c r="A132" s="70">
        <v>116</v>
      </c>
      <c r="B132" s="6" t="s">
        <v>277</v>
      </c>
      <c r="C132" s="5"/>
      <c r="D132" s="5"/>
      <c r="E132" s="5">
        <v>1.1506</v>
      </c>
      <c r="F132" s="5"/>
      <c r="G132" s="48"/>
      <c r="H132" s="48"/>
      <c r="I132" s="120"/>
      <c r="J132" s="167"/>
      <c r="L132" s="48"/>
      <c r="Q132" s="48"/>
      <c r="R132" s="48">
        <v>0.161</v>
      </c>
      <c r="T132" s="209">
        <v>0.6927</v>
      </c>
      <c r="U132" s="213">
        <v>1.4555</v>
      </c>
    </row>
    <row r="133" spans="1:21" ht="16.5" customHeight="1">
      <c r="A133" s="70">
        <v>117</v>
      </c>
      <c r="B133" s="6" t="s">
        <v>593</v>
      </c>
      <c r="C133" s="5"/>
      <c r="D133" s="5"/>
      <c r="E133" s="5"/>
      <c r="F133" s="133">
        <v>8.2</v>
      </c>
      <c r="G133" s="48"/>
      <c r="H133" s="48"/>
      <c r="I133" s="120"/>
      <c r="J133" s="167"/>
      <c r="L133" s="189">
        <v>9.9759</v>
      </c>
      <c r="Q133" s="48"/>
      <c r="R133" s="48">
        <v>8.499</v>
      </c>
      <c r="T133" s="209">
        <v>10.258</v>
      </c>
      <c r="U133" s="213">
        <v>11.3729</v>
      </c>
    </row>
    <row r="134" spans="1:21" ht="16.5" customHeight="1">
      <c r="A134" s="70">
        <v>118</v>
      </c>
      <c r="B134" s="6" t="s">
        <v>278</v>
      </c>
      <c r="C134" s="5"/>
      <c r="D134" s="5"/>
      <c r="E134" s="3">
        <v>1.7156</v>
      </c>
      <c r="F134" s="5"/>
      <c r="G134" s="48"/>
      <c r="H134" s="48"/>
      <c r="I134" s="120"/>
      <c r="J134" s="167"/>
      <c r="L134" s="48"/>
      <c r="Q134" s="48"/>
      <c r="R134" s="48">
        <v>2.4024</v>
      </c>
      <c r="T134" s="207">
        <v>1.7067999999999999</v>
      </c>
      <c r="U134" s="213">
        <v>2.9424</v>
      </c>
    </row>
    <row r="135" spans="1:21" ht="16.5" customHeight="1">
      <c r="A135" s="70">
        <v>119</v>
      </c>
      <c r="B135" s="6" t="s">
        <v>278</v>
      </c>
      <c r="C135" s="19"/>
      <c r="D135" s="5"/>
      <c r="E135" s="3">
        <v>1.2875</v>
      </c>
      <c r="F135" s="5"/>
      <c r="G135" s="48"/>
      <c r="H135" s="48"/>
      <c r="I135" s="120"/>
      <c r="J135" s="167"/>
      <c r="L135" s="48"/>
      <c r="Q135" s="48"/>
      <c r="R135" s="48">
        <v>2.4024</v>
      </c>
      <c r="T135" s="207">
        <v>1.2808</v>
      </c>
      <c r="U135" s="213">
        <v>2.9433000000000002</v>
      </c>
    </row>
    <row r="136" spans="1:21" ht="16.5" customHeight="1">
      <c r="A136" s="70">
        <v>120</v>
      </c>
      <c r="B136" s="6" t="s">
        <v>278</v>
      </c>
      <c r="C136" s="3"/>
      <c r="D136" s="5"/>
      <c r="E136" s="3">
        <v>1.4593</v>
      </c>
      <c r="F136" s="5"/>
      <c r="G136" s="48"/>
      <c r="H136" s="48"/>
      <c r="I136" s="120"/>
      <c r="J136" s="167"/>
      <c r="L136" s="48"/>
      <c r="Q136" s="48"/>
      <c r="R136" s="48">
        <v>2.4024</v>
      </c>
      <c r="T136" s="207">
        <v>1.4518</v>
      </c>
      <c r="U136" s="213">
        <v>2.9433000000000002</v>
      </c>
    </row>
    <row r="137" spans="1:24" s="56" customFormat="1" ht="15.75">
      <c r="A137" s="111" t="s">
        <v>2</v>
      </c>
      <c r="B137" s="75"/>
      <c r="C137" s="75"/>
      <c r="D137" s="75"/>
      <c r="E137" s="75"/>
      <c r="F137" s="75"/>
      <c r="G137" s="145"/>
      <c r="H137" s="145"/>
      <c r="I137" s="238"/>
      <c r="J137" s="169"/>
      <c r="K137" s="157"/>
      <c r="L137" s="184"/>
      <c r="M137" s="157"/>
      <c r="N137" s="157"/>
      <c r="O137" s="157"/>
      <c r="P137" s="157"/>
      <c r="Q137" s="157"/>
      <c r="R137" s="157"/>
      <c r="S137" s="157"/>
      <c r="T137" s="157"/>
      <c r="U137" s="157"/>
      <c r="V137" s="157"/>
      <c r="W137" s="157"/>
      <c r="X137" s="157"/>
    </row>
    <row r="138" spans="1:21" ht="21" customHeight="1">
      <c r="A138" s="70">
        <v>121</v>
      </c>
      <c r="B138" s="6" t="s">
        <v>370</v>
      </c>
      <c r="C138" s="5"/>
      <c r="D138" s="5"/>
      <c r="E138" s="18">
        <v>0.5844</v>
      </c>
      <c r="F138" s="133">
        <v>0.6</v>
      </c>
      <c r="G138" s="48"/>
      <c r="H138" s="48"/>
      <c r="I138" s="120"/>
      <c r="J138" s="167"/>
      <c r="L138" s="189">
        <v>0.628</v>
      </c>
      <c r="R138" s="198">
        <v>0.613</v>
      </c>
      <c r="T138" s="207">
        <v>0.61</v>
      </c>
      <c r="U138" s="213">
        <v>0.876</v>
      </c>
    </row>
    <row r="139" spans="1:21" ht="29.25" customHeight="1">
      <c r="A139" s="70">
        <v>122</v>
      </c>
      <c r="B139" s="6" t="s">
        <v>370</v>
      </c>
      <c r="C139" s="5"/>
      <c r="D139" s="5"/>
      <c r="E139" s="3">
        <v>2.2955</v>
      </c>
      <c r="F139" s="133">
        <v>0.5</v>
      </c>
      <c r="G139" s="48"/>
      <c r="H139" s="48"/>
      <c r="I139" s="120"/>
      <c r="J139" s="167"/>
      <c r="L139" s="190"/>
      <c r="M139" s="48">
        <v>0.731</v>
      </c>
      <c r="R139" s="198">
        <v>2.2996</v>
      </c>
      <c r="T139" s="207">
        <v>2.4556</v>
      </c>
      <c r="U139" s="213">
        <v>0.672</v>
      </c>
    </row>
    <row r="140" spans="1:21" ht="18.75" customHeight="1">
      <c r="A140" s="70">
        <v>123</v>
      </c>
      <c r="B140" s="6" t="s">
        <v>371</v>
      </c>
      <c r="C140" s="5"/>
      <c r="D140" s="5"/>
      <c r="E140" s="3">
        <v>0.23299999999999998</v>
      </c>
      <c r="F140" s="5"/>
      <c r="G140" s="48"/>
      <c r="H140" s="48"/>
      <c r="I140" s="139">
        <v>0.2318</v>
      </c>
      <c r="J140" s="167"/>
      <c r="L140" s="189">
        <v>0.2684</v>
      </c>
      <c r="Q140" s="48">
        <v>0.24</v>
      </c>
      <c r="R140" s="198">
        <v>0.2334</v>
      </c>
      <c r="T140" s="207">
        <v>0.2205</v>
      </c>
      <c r="U140" s="213">
        <v>0.3554</v>
      </c>
    </row>
    <row r="141" spans="1:21" ht="38.25" customHeight="1">
      <c r="A141" s="70">
        <v>124</v>
      </c>
      <c r="B141" s="6" t="s">
        <v>57</v>
      </c>
      <c r="C141" s="5"/>
      <c r="D141" s="5"/>
      <c r="E141" s="5"/>
      <c r="F141" s="5"/>
      <c r="G141" s="48"/>
      <c r="H141" s="48"/>
      <c r="I141" s="120"/>
      <c r="J141" s="167"/>
      <c r="L141" s="48"/>
      <c r="R141" s="198">
        <v>251.23</v>
      </c>
      <c r="T141" s="207"/>
      <c r="U141" s="213">
        <v>306.34</v>
      </c>
    </row>
    <row r="142" spans="1:21" ht="25.5" customHeight="1">
      <c r="A142" s="70">
        <v>125</v>
      </c>
      <c r="B142" s="6" t="s">
        <v>372</v>
      </c>
      <c r="C142" s="5"/>
      <c r="D142" s="5"/>
      <c r="E142" s="5">
        <v>54.89</v>
      </c>
      <c r="F142" s="5"/>
      <c r="G142" s="48"/>
      <c r="H142" s="48"/>
      <c r="I142" s="120"/>
      <c r="J142" s="167"/>
      <c r="L142" s="189">
        <v>49.5</v>
      </c>
      <c r="O142" s="195">
        <v>44.505</v>
      </c>
      <c r="R142" s="198">
        <v>43.99</v>
      </c>
      <c r="T142" s="207">
        <v>50.455</v>
      </c>
      <c r="U142" s="212"/>
    </row>
    <row r="143" spans="1:21" ht="28.5" customHeight="1">
      <c r="A143" s="70">
        <v>126</v>
      </c>
      <c r="B143" s="6" t="s">
        <v>372</v>
      </c>
      <c r="C143" s="5"/>
      <c r="D143" s="5"/>
      <c r="E143" s="5">
        <v>124.75</v>
      </c>
      <c r="F143" s="5"/>
      <c r="G143" s="48"/>
      <c r="H143" s="48"/>
      <c r="I143" s="120"/>
      <c r="J143" s="167"/>
      <c r="L143" s="189">
        <v>137.5</v>
      </c>
      <c r="O143" s="195">
        <v>105.0054</v>
      </c>
      <c r="R143" s="198">
        <v>102.99</v>
      </c>
      <c r="T143" s="207">
        <v>109.32</v>
      </c>
      <c r="U143" s="213">
        <v>183.41964</v>
      </c>
    </row>
    <row r="144" spans="1:21" ht="27.75" customHeight="1">
      <c r="A144" s="70">
        <v>127</v>
      </c>
      <c r="B144" s="6" t="s">
        <v>372</v>
      </c>
      <c r="C144" s="5"/>
      <c r="D144" s="5"/>
      <c r="E144" s="5">
        <v>239.52</v>
      </c>
      <c r="F144" s="5"/>
      <c r="G144" s="48"/>
      <c r="H144" s="48"/>
      <c r="I144" s="120"/>
      <c r="J144" s="167"/>
      <c r="L144" s="189">
        <v>252</v>
      </c>
      <c r="O144" s="195">
        <v>205.0056</v>
      </c>
      <c r="R144" s="198">
        <v>204.99</v>
      </c>
      <c r="T144" s="207">
        <v>236.387</v>
      </c>
      <c r="U144" s="212"/>
    </row>
    <row r="145" spans="1:21" ht="27" customHeight="1">
      <c r="A145" s="70">
        <v>128</v>
      </c>
      <c r="B145" s="6" t="s">
        <v>373</v>
      </c>
      <c r="C145" s="5"/>
      <c r="D145" s="5"/>
      <c r="E145" s="3">
        <v>0.5866</v>
      </c>
      <c r="F145" s="5"/>
      <c r="G145" s="135">
        <v>0.5872</v>
      </c>
      <c r="H145" s="48"/>
      <c r="I145" s="120"/>
      <c r="J145" s="167"/>
      <c r="L145" s="189">
        <v>0.5865</v>
      </c>
      <c r="O145" s="195">
        <v>0.586</v>
      </c>
      <c r="R145" s="198">
        <v>0.5866</v>
      </c>
      <c r="T145" s="207">
        <v>0.5895</v>
      </c>
      <c r="U145" s="212">
        <v>0.9420000000000001</v>
      </c>
    </row>
    <row r="146" spans="1:21" ht="27" customHeight="1">
      <c r="A146" s="70">
        <v>129</v>
      </c>
      <c r="B146" s="6" t="s">
        <v>373</v>
      </c>
      <c r="C146" s="5"/>
      <c r="D146" s="5"/>
      <c r="E146" s="3"/>
      <c r="F146" s="5"/>
      <c r="G146" s="48"/>
      <c r="H146" s="48"/>
      <c r="I146" s="120"/>
      <c r="J146" s="167"/>
      <c r="L146" s="48"/>
      <c r="M146" s="48">
        <v>1.15</v>
      </c>
      <c r="R146" s="202"/>
      <c r="T146" s="207"/>
      <c r="U146" s="213">
        <v>1.08</v>
      </c>
    </row>
    <row r="147" spans="1:21" ht="39" customHeight="1">
      <c r="A147" s="70">
        <v>130</v>
      </c>
      <c r="B147" s="6" t="s">
        <v>374</v>
      </c>
      <c r="C147" s="5"/>
      <c r="D147" s="5"/>
      <c r="E147" s="3">
        <v>580.068</v>
      </c>
      <c r="F147" s="5"/>
      <c r="G147" s="48"/>
      <c r="H147" s="48"/>
      <c r="I147" s="120"/>
      <c r="J147" s="167"/>
      <c r="L147" s="48"/>
      <c r="R147" s="202"/>
      <c r="T147" s="207">
        <v>766.23</v>
      </c>
      <c r="U147" s="212">
        <v>926.37</v>
      </c>
    </row>
    <row r="148" spans="1:21" ht="39.75" customHeight="1">
      <c r="A148" s="70">
        <v>131</v>
      </c>
      <c r="B148" s="6" t="s">
        <v>374</v>
      </c>
      <c r="C148" s="5"/>
      <c r="D148" s="5"/>
      <c r="E148" s="3">
        <v>1152.2128</v>
      </c>
      <c r="F148" s="5"/>
      <c r="G148" s="48"/>
      <c r="H148" s="48"/>
      <c r="I148" s="120"/>
      <c r="J148" s="167"/>
      <c r="L148" s="48"/>
      <c r="R148" s="202"/>
      <c r="T148" s="207">
        <v>1508.52</v>
      </c>
      <c r="U148" s="212">
        <v>1820.08</v>
      </c>
    </row>
    <row r="149" spans="1:24" s="56" customFormat="1" ht="15.75">
      <c r="A149" s="75" t="s">
        <v>3</v>
      </c>
      <c r="B149" s="75"/>
      <c r="C149" s="75"/>
      <c r="D149" s="75"/>
      <c r="E149" s="75"/>
      <c r="F149" s="75"/>
      <c r="G149" s="145"/>
      <c r="H149" s="145"/>
      <c r="I149" s="238"/>
      <c r="J149" s="169"/>
      <c r="K149" s="157"/>
      <c r="L149" s="184"/>
      <c r="M149" s="157"/>
      <c r="N149" s="157"/>
      <c r="O149" s="157"/>
      <c r="P149" s="157"/>
      <c r="Q149" s="157"/>
      <c r="R149" s="157"/>
      <c r="S149" s="157"/>
      <c r="T149" s="157"/>
      <c r="U149" s="157"/>
      <c r="V149" s="157"/>
      <c r="W149" s="157"/>
      <c r="X149" s="157"/>
    </row>
    <row r="150" spans="1:24" s="87" customFormat="1" ht="20.25" customHeight="1">
      <c r="A150" s="73">
        <v>132</v>
      </c>
      <c r="B150" s="20" t="s">
        <v>252</v>
      </c>
      <c r="C150" s="5"/>
      <c r="D150" s="19"/>
      <c r="E150" s="3">
        <v>0.4541</v>
      </c>
      <c r="F150" s="42"/>
      <c r="G150" s="135">
        <v>0.4717</v>
      </c>
      <c r="H150" s="48"/>
      <c r="I150" s="120"/>
      <c r="J150" s="167"/>
      <c r="K150" s="143">
        <v>0.429</v>
      </c>
      <c r="L150" s="48"/>
      <c r="M150" s="122"/>
      <c r="N150" s="122"/>
      <c r="O150" s="122"/>
      <c r="P150" s="122"/>
      <c r="Q150" s="122"/>
      <c r="R150" s="122"/>
      <c r="S150" s="122"/>
      <c r="T150" s="207">
        <v>0.4305</v>
      </c>
      <c r="U150" s="213">
        <v>0.731</v>
      </c>
      <c r="V150" s="122"/>
      <c r="W150" s="122"/>
      <c r="X150" s="122"/>
    </row>
    <row r="151" spans="1:21" ht="27.75" customHeight="1">
      <c r="A151" s="73">
        <v>133</v>
      </c>
      <c r="B151" s="6" t="s">
        <v>253</v>
      </c>
      <c r="C151" s="5"/>
      <c r="D151" s="5"/>
      <c r="E151" s="5"/>
      <c r="F151" s="42"/>
      <c r="G151" s="135"/>
      <c r="H151" s="48"/>
      <c r="I151" s="120"/>
      <c r="J151" s="167"/>
      <c r="L151" s="189"/>
      <c r="R151" s="203">
        <v>44.66</v>
      </c>
      <c r="T151" s="207">
        <v>44.426</v>
      </c>
      <c r="U151" s="212">
        <v>57.89</v>
      </c>
    </row>
    <row r="152" spans="1:21" ht="30" customHeight="1">
      <c r="A152" s="73">
        <v>134</v>
      </c>
      <c r="B152" s="6" t="s">
        <v>253</v>
      </c>
      <c r="C152" s="5"/>
      <c r="D152" s="5"/>
      <c r="E152" s="5"/>
      <c r="F152" s="42"/>
      <c r="G152" s="135"/>
      <c r="H152" s="48"/>
      <c r="I152" s="120"/>
      <c r="J152" s="167"/>
      <c r="L152" s="189"/>
      <c r="Q152" s="48">
        <v>178</v>
      </c>
      <c r="R152" s="203">
        <v>150.83</v>
      </c>
      <c r="T152" s="207">
        <v>148.84</v>
      </c>
      <c r="U152" s="212">
        <v>186.35</v>
      </c>
    </row>
    <row r="153" spans="1:21" ht="28.5" customHeight="1">
      <c r="A153" s="73">
        <v>135</v>
      </c>
      <c r="B153" s="6" t="s">
        <v>253</v>
      </c>
      <c r="C153" s="5"/>
      <c r="D153" s="5"/>
      <c r="E153" s="5"/>
      <c r="F153" s="42"/>
      <c r="G153" s="135">
        <v>93.01</v>
      </c>
      <c r="H153" s="48"/>
      <c r="I153" s="120"/>
      <c r="J153" s="167"/>
      <c r="L153" s="189"/>
      <c r="Q153" s="48">
        <v>110</v>
      </c>
      <c r="R153" s="203">
        <v>89.87</v>
      </c>
      <c r="T153" s="207">
        <v>88.77</v>
      </c>
      <c r="U153" s="212">
        <v>112.59</v>
      </c>
    </row>
    <row r="154" spans="1:21" ht="28.5" customHeight="1">
      <c r="A154" s="73">
        <v>136</v>
      </c>
      <c r="B154" s="6" t="s">
        <v>253</v>
      </c>
      <c r="C154" s="5"/>
      <c r="D154" s="5"/>
      <c r="E154" s="5"/>
      <c r="F154" s="42"/>
      <c r="G154" s="48"/>
      <c r="H154" s="48"/>
      <c r="I154" s="120"/>
      <c r="J154" s="167"/>
      <c r="L154" s="189"/>
      <c r="R154" s="203">
        <v>119.62</v>
      </c>
      <c r="T154" s="207">
        <v>118.4</v>
      </c>
      <c r="U154" s="212">
        <v>148.58</v>
      </c>
    </row>
    <row r="155" spans="1:21" ht="27.75" customHeight="1">
      <c r="A155" s="73">
        <v>137</v>
      </c>
      <c r="B155" s="6" t="s">
        <v>253</v>
      </c>
      <c r="C155" s="5"/>
      <c r="D155" s="5"/>
      <c r="E155" s="5"/>
      <c r="F155" s="42"/>
      <c r="G155" s="48"/>
      <c r="H155" s="48"/>
      <c r="I155" s="120"/>
      <c r="J155" s="167"/>
      <c r="L155" s="189"/>
      <c r="R155" s="203">
        <v>224.9</v>
      </c>
      <c r="T155" s="207">
        <v>222.16</v>
      </c>
      <c r="U155" s="212">
        <v>275.97</v>
      </c>
    </row>
    <row r="156" spans="1:24" s="103" customFormat="1" ht="34.5" customHeight="1">
      <c r="A156" s="73">
        <v>138</v>
      </c>
      <c r="B156" s="64" t="s">
        <v>515</v>
      </c>
      <c r="C156" s="5"/>
      <c r="D156" s="101"/>
      <c r="E156" s="5">
        <v>89.3238</v>
      </c>
      <c r="F156" s="102"/>
      <c r="G156" s="48"/>
      <c r="H156" s="48"/>
      <c r="I156" s="120"/>
      <c r="J156" s="170"/>
      <c r="K156" s="158"/>
      <c r="L156" s="189">
        <v>90.9737</v>
      </c>
      <c r="M156" s="158"/>
      <c r="N156" s="158"/>
      <c r="O156" s="195">
        <v>89.19</v>
      </c>
      <c r="P156" s="158"/>
      <c r="Q156" s="158"/>
      <c r="R156" s="203">
        <v>89.19</v>
      </c>
      <c r="S156" s="158"/>
      <c r="T156" s="207">
        <v>90.08</v>
      </c>
      <c r="U156" s="212">
        <v>111.77</v>
      </c>
      <c r="V156" s="158"/>
      <c r="W156" s="158"/>
      <c r="X156" s="158"/>
    </row>
    <row r="157" spans="1:24" s="103" customFormat="1" ht="34.5" customHeight="1">
      <c r="A157" s="73">
        <v>139</v>
      </c>
      <c r="B157" s="64" t="s">
        <v>515</v>
      </c>
      <c r="C157" s="5"/>
      <c r="D157" s="17"/>
      <c r="E157" s="5">
        <v>177.51590000000002</v>
      </c>
      <c r="F157" s="102"/>
      <c r="G157" s="48"/>
      <c r="H157" s="48"/>
      <c r="I157" s="120"/>
      <c r="J157" s="170"/>
      <c r="K157" s="158"/>
      <c r="L157" s="189">
        <v>179.1187</v>
      </c>
      <c r="M157" s="158"/>
      <c r="N157" s="158"/>
      <c r="O157" s="195">
        <v>177.25</v>
      </c>
      <c r="P157" s="158"/>
      <c r="Q157" s="158"/>
      <c r="R157" s="203">
        <v>177.25</v>
      </c>
      <c r="S157" s="158"/>
      <c r="T157" s="207">
        <v>179.02</v>
      </c>
      <c r="U157" s="212">
        <v>218.32</v>
      </c>
      <c r="V157" s="158"/>
      <c r="W157" s="158"/>
      <c r="X157" s="158"/>
    </row>
    <row r="158" spans="1:24" s="103" customFormat="1" ht="34.5" customHeight="1">
      <c r="A158" s="73">
        <v>140</v>
      </c>
      <c r="B158" s="64" t="s">
        <v>515</v>
      </c>
      <c r="C158" s="5"/>
      <c r="D158" s="17"/>
      <c r="E158" s="5">
        <v>348.5082</v>
      </c>
      <c r="F158" s="102"/>
      <c r="G158" s="48"/>
      <c r="H158" s="48"/>
      <c r="I158" s="120"/>
      <c r="J158" s="170"/>
      <c r="K158" s="158"/>
      <c r="L158" s="189">
        <v>350.6369</v>
      </c>
      <c r="M158" s="158"/>
      <c r="N158" s="158"/>
      <c r="O158" s="195">
        <v>348.16</v>
      </c>
      <c r="P158" s="158"/>
      <c r="Q158" s="158"/>
      <c r="R158" s="203">
        <v>348.16</v>
      </c>
      <c r="S158" s="158"/>
      <c r="T158" s="207">
        <v>349.9</v>
      </c>
      <c r="U158" s="212">
        <v>425.12</v>
      </c>
      <c r="V158" s="158"/>
      <c r="W158" s="158"/>
      <c r="X158" s="158"/>
    </row>
    <row r="159" spans="1:24" s="103" customFormat="1" ht="34.5" customHeight="1">
      <c r="A159" s="73">
        <v>141</v>
      </c>
      <c r="B159" s="64" t="s">
        <v>515</v>
      </c>
      <c r="C159" s="5"/>
      <c r="D159" s="104"/>
      <c r="E159" s="5">
        <v>611.7011</v>
      </c>
      <c r="F159" s="102"/>
      <c r="G159" s="48"/>
      <c r="H159" s="48"/>
      <c r="I159" s="120"/>
      <c r="J159" s="170"/>
      <c r="K159" s="158"/>
      <c r="L159" s="189">
        <v>614.2354</v>
      </c>
      <c r="M159" s="158"/>
      <c r="N159" s="158"/>
      <c r="O159" s="195">
        <v>611.09</v>
      </c>
      <c r="P159" s="158"/>
      <c r="Q159" s="158"/>
      <c r="R159" s="203">
        <v>611.09</v>
      </c>
      <c r="S159" s="158"/>
      <c r="T159" s="207">
        <v>614.145</v>
      </c>
      <c r="U159" s="212">
        <v>743.26</v>
      </c>
      <c r="V159" s="158"/>
      <c r="W159" s="158"/>
      <c r="X159" s="158"/>
    </row>
    <row r="160" spans="1:21" ht="27" customHeight="1">
      <c r="A160" s="73">
        <v>142</v>
      </c>
      <c r="B160" s="6" t="s">
        <v>250</v>
      </c>
      <c r="C160" s="5"/>
      <c r="D160" s="5"/>
      <c r="E160" s="3">
        <v>5.4486</v>
      </c>
      <c r="F160" s="42"/>
      <c r="G160" s="48"/>
      <c r="H160" s="48"/>
      <c r="I160" s="135">
        <v>1.197</v>
      </c>
      <c r="J160" s="167"/>
      <c r="L160" s="189">
        <v>6</v>
      </c>
      <c r="Q160" s="48">
        <v>5.86</v>
      </c>
      <c r="R160" s="122">
        <v>5.2</v>
      </c>
      <c r="T160" s="207"/>
      <c r="U160" s="212">
        <v>1.928</v>
      </c>
    </row>
    <row r="161" spans="1:21" ht="29.25" customHeight="1">
      <c r="A161" s="73">
        <v>143</v>
      </c>
      <c r="B161" s="6" t="s">
        <v>251</v>
      </c>
      <c r="C161" s="5"/>
      <c r="D161" s="5"/>
      <c r="E161" s="3">
        <v>5.45</v>
      </c>
      <c r="F161" s="133">
        <v>7.48</v>
      </c>
      <c r="G161" s="48"/>
      <c r="H161" s="48"/>
      <c r="I161" s="120"/>
      <c r="J161" s="167"/>
      <c r="L161" s="48"/>
      <c r="Q161" s="48">
        <v>7.4</v>
      </c>
      <c r="S161" s="143">
        <v>8.2</v>
      </c>
      <c r="T161" s="207">
        <v>9.8633</v>
      </c>
      <c r="U161" s="212">
        <v>12.351785</v>
      </c>
    </row>
    <row r="162" spans="1:24" s="56" customFormat="1" ht="15.75">
      <c r="A162" s="75" t="s">
        <v>4</v>
      </c>
      <c r="B162" s="67"/>
      <c r="C162" s="60"/>
      <c r="D162" s="60"/>
      <c r="E162" s="61"/>
      <c r="F162" s="290"/>
      <c r="G162" s="291"/>
      <c r="H162" s="291"/>
      <c r="I162" s="292"/>
      <c r="J162" s="169"/>
      <c r="K162" s="157"/>
      <c r="L162" s="184"/>
      <c r="M162" s="157"/>
      <c r="N162" s="157"/>
      <c r="O162" s="157"/>
      <c r="P162" s="157"/>
      <c r="Q162" s="157"/>
      <c r="R162" s="157"/>
      <c r="S162" s="157"/>
      <c r="T162" s="157"/>
      <c r="U162" s="157"/>
      <c r="V162" s="157"/>
      <c r="W162" s="157"/>
      <c r="X162" s="157"/>
    </row>
    <row r="163" spans="1:10" ht="18.75" customHeight="1">
      <c r="A163" s="109" t="s">
        <v>327</v>
      </c>
      <c r="B163" s="62"/>
      <c r="C163" s="29"/>
      <c r="D163" s="29"/>
      <c r="E163" s="29"/>
      <c r="F163" s="293"/>
      <c r="G163" s="294"/>
      <c r="H163" s="294"/>
      <c r="I163" s="295"/>
      <c r="J163" s="167"/>
    </row>
    <row r="164" spans="1:24" s="86" customFormat="1" ht="27.75" customHeight="1">
      <c r="A164" s="313" t="s">
        <v>568</v>
      </c>
      <c r="B164" s="313"/>
      <c r="C164" s="313"/>
      <c r="D164" s="313"/>
      <c r="E164" s="314"/>
      <c r="F164" s="293"/>
      <c r="G164" s="294"/>
      <c r="H164" s="294"/>
      <c r="I164" s="295"/>
      <c r="J164" s="168"/>
      <c r="K164" s="47"/>
      <c r="L164" s="139"/>
      <c r="M164" s="47"/>
      <c r="N164" s="47"/>
      <c r="O164" s="47"/>
      <c r="P164" s="47"/>
      <c r="Q164" s="47"/>
      <c r="R164" s="47"/>
      <c r="S164" s="47"/>
      <c r="T164" s="47"/>
      <c r="U164" s="47"/>
      <c r="V164" s="47"/>
      <c r="W164" s="47"/>
      <c r="X164" s="47"/>
    </row>
    <row r="165" spans="1:10" ht="18" customHeight="1">
      <c r="A165" s="288" t="s">
        <v>569</v>
      </c>
      <c r="B165" s="288"/>
      <c r="C165" s="288"/>
      <c r="D165" s="288"/>
      <c r="E165" s="289"/>
      <c r="F165" s="293"/>
      <c r="G165" s="294"/>
      <c r="H165" s="294"/>
      <c r="I165" s="295"/>
      <c r="J165" s="167"/>
    </row>
    <row r="166" spans="1:10" ht="19.5" customHeight="1">
      <c r="A166" s="313" t="s">
        <v>570</v>
      </c>
      <c r="B166" s="313"/>
      <c r="C166" s="313"/>
      <c r="D166" s="313"/>
      <c r="E166" s="314"/>
      <c r="F166" s="293"/>
      <c r="G166" s="294"/>
      <c r="H166" s="294"/>
      <c r="I166" s="295"/>
      <c r="J166" s="167"/>
    </row>
    <row r="167" spans="1:10" ht="28.5" customHeight="1">
      <c r="A167" s="313" t="s">
        <v>608</v>
      </c>
      <c r="B167" s="313"/>
      <c r="C167" s="313"/>
      <c r="D167" s="313"/>
      <c r="E167" s="314"/>
      <c r="F167" s="293"/>
      <c r="G167" s="294"/>
      <c r="H167" s="294"/>
      <c r="I167" s="295"/>
      <c r="J167" s="167"/>
    </row>
    <row r="168" spans="1:10" ht="48" customHeight="1">
      <c r="A168" s="313" t="s">
        <v>572</v>
      </c>
      <c r="B168" s="313"/>
      <c r="C168" s="313"/>
      <c r="D168" s="313"/>
      <c r="E168" s="314"/>
      <c r="F168" s="293"/>
      <c r="G168" s="294"/>
      <c r="H168" s="294"/>
      <c r="I168" s="295"/>
      <c r="J168" s="167"/>
    </row>
    <row r="169" spans="1:10" ht="16.5" customHeight="1">
      <c r="A169" s="76" t="s">
        <v>573</v>
      </c>
      <c r="B169" s="65"/>
      <c r="C169" s="65"/>
      <c r="D169" s="65"/>
      <c r="E169" s="66"/>
      <c r="F169" s="293"/>
      <c r="G169" s="294"/>
      <c r="H169" s="294"/>
      <c r="I169" s="295"/>
      <c r="J169" s="167"/>
    </row>
    <row r="170" spans="1:10" ht="16.5" customHeight="1">
      <c r="A170" s="288" t="s">
        <v>575</v>
      </c>
      <c r="B170" s="288"/>
      <c r="C170" s="288"/>
      <c r="D170" s="288"/>
      <c r="E170" s="289"/>
      <c r="F170" s="293"/>
      <c r="G170" s="294"/>
      <c r="H170" s="294"/>
      <c r="I170" s="295"/>
      <c r="J170" s="167"/>
    </row>
    <row r="171" spans="1:10" ht="31.5" customHeight="1">
      <c r="A171" s="299" t="s">
        <v>576</v>
      </c>
      <c r="B171" s="300"/>
      <c r="C171" s="300"/>
      <c r="D171" s="300"/>
      <c r="E171" s="301"/>
      <c r="F171" s="293"/>
      <c r="G171" s="294"/>
      <c r="H171" s="294"/>
      <c r="I171" s="295"/>
      <c r="J171" s="167"/>
    </row>
    <row r="172" spans="1:10" ht="18.75" customHeight="1">
      <c r="A172" s="109" t="s">
        <v>328</v>
      </c>
      <c r="B172" s="62"/>
      <c r="C172" s="29"/>
      <c r="D172" s="29"/>
      <c r="E172" s="29"/>
      <c r="F172" s="293"/>
      <c r="G172" s="294"/>
      <c r="H172" s="294"/>
      <c r="I172" s="295"/>
      <c r="J172" s="167"/>
    </row>
    <row r="173" spans="1:24" s="86" customFormat="1" ht="26.25" customHeight="1">
      <c r="A173" s="313" t="s">
        <v>568</v>
      </c>
      <c r="B173" s="313"/>
      <c r="C173" s="313"/>
      <c r="D173" s="313"/>
      <c r="E173" s="314"/>
      <c r="F173" s="293"/>
      <c r="G173" s="294"/>
      <c r="H173" s="294"/>
      <c r="I173" s="295"/>
      <c r="J173" s="168"/>
      <c r="K173" s="47"/>
      <c r="L173" s="139"/>
      <c r="M173" s="47"/>
      <c r="N173" s="47"/>
      <c r="O173" s="47"/>
      <c r="P173" s="47"/>
      <c r="Q173" s="47"/>
      <c r="R173" s="47"/>
      <c r="S173" s="47"/>
      <c r="T173" s="47"/>
      <c r="U173" s="47"/>
      <c r="V173" s="47"/>
      <c r="W173" s="47"/>
      <c r="X173" s="47"/>
    </row>
    <row r="174" spans="1:10" ht="18" customHeight="1">
      <c r="A174" s="288" t="s">
        <v>569</v>
      </c>
      <c r="B174" s="288"/>
      <c r="C174" s="288"/>
      <c r="D174" s="288"/>
      <c r="E174" s="289"/>
      <c r="F174" s="293"/>
      <c r="G174" s="294"/>
      <c r="H174" s="294"/>
      <c r="I174" s="295"/>
      <c r="J174" s="167"/>
    </row>
    <row r="175" spans="1:10" ht="18" customHeight="1">
      <c r="A175" s="313" t="s">
        <v>570</v>
      </c>
      <c r="B175" s="313"/>
      <c r="C175" s="313"/>
      <c r="D175" s="313"/>
      <c r="E175" s="314"/>
      <c r="F175" s="293"/>
      <c r="G175" s="294"/>
      <c r="H175" s="294"/>
      <c r="I175" s="295"/>
      <c r="J175" s="167"/>
    </row>
    <row r="176" spans="1:10" ht="28.5" customHeight="1">
      <c r="A176" s="313" t="s">
        <v>571</v>
      </c>
      <c r="B176" s="313"/>
      <c r="C176" s="313"/>
      <c r="D176" s="313"/>
      <c r="E176" s="314"/>
      <c r="F176" s="293"/>
      <c r="G176" s="294"/>
      <c r="H176" s="294"/>
      <c r="I176" s="295"/>
      <c r="J176" s="167"/>
    </row>
    <row r="177" spans="1:10" ht="51" customHeight="1">
      <c r="A177" s="313" t="s">
        <v>572</v>
      </c>
      <c r="B177" s="313"/>
      <c r="C177" s="313"/>
      <c r="D177" s="313"/>
      <c r="E177" s="314"/>
      <c r="F177" s="293"/>
      <c r="G177" s="294"/>
      <c r="H177" s="294"/>
      <c r="I177" s="295"/>
      <c r="J177" s="167"/>
    </row>
    <row r="178" spans="1:24" s="86" customFormat="1" ht="41.25" customHeight="1">
      <c r="A178" s="313" t="s">
        <v>574</v>
      </c>
      <c r="B178" s="313"/>
      <c r="C178" s="313"/>
      <c r="D178" s="313"/>
      <c r="E178" s="314"/>
      <c r="F178" s="293"/>
      <c r="G178" s="294"/>
      <c r="H178" s="294"/>
      <c r="I178" s="295"/>
      <c r="J178" s="168"/>
      <c r="K178" s="47"/>
      <c r="L178" s="139"/>
      <c r="M178" s="47"/>
      <c r="N178" s="47"/>
      <c r="O178" s="47"/>
      <c r="P178" s="47"/>
      <c r="Q178" s="47"/>
      <c r="R178" s="47"/>
      <c r="S178" s="47"/>
      <c r="T178" s="47"/>
      <c r="U178" s="47"/>
      <c r="V178" s="47"/>
      <c r="W178" s="47"/>
      <c r="X178" s="47"/>
    </row>
    <row r="179" spans="1:24" s="86" customFormat="1" ht="19.5" customHeight="1">
      <c r="A179" s="288" t="s">
        <v>575</v>
      </c>
      <c r="B179" s="288"/>
      <c r="C179" s="288"/>
      <c r="D179" s="288"/>
      <c r="E179" s="288"/>
      <c r="F179" s="293"/>
      <c r="G179" s="294"/>
      <c r="H179" s="294"/>
      <c r="I179" s="295"/>
      <c r="J179" s="168"/>
      <c r="K179" s="47"/>
      <c r="L179" s="139"/>
      <c r="M179" s="47"/>
      <c r="N179" s="47"/>
      <c r="O179" s="47"/>
      <c r="P179" s="47"/>
      <c r="Q179" s="47"/>
      <c r="R179" s="47"/>
      <c r="S179" s="47"/>
      <c r="T179" s="47"/>
      <c r="U179" s="47"/>
      <c r="V179" s="47"/>
      <c r="W179" s="47"/>
      <c r="X179" s="47"/>
    </row>
    <row r="180" spans="1:24" s="86" customFormat="1" ht="33.75" customHeight="1">
      <c r="A180" s="300" t="s">
        <v>576</v>
      </c>
      <c r="B180" s="300"/>
      <c r="C180" s="300"/>
      <c r="D180" s="300"/>
      <c r="E180" s="301"/>
      <c r="F180" s="296"/>
      <c r="G180" s="297"/>
      <c r="H180" s="297"/>
      <c r="I180" s="298"/>
      <c r="J180" s="168"/>
      <c r="K180" s="47"/>
      <c r="L180" s="139"/>
      <c r="M180" s="47"/>
      <c r="N180" s="47"/>
      <c r="O180" s="47"/>
      <c r="P180" s="47"/>
      <c r="Q180" s="47"/>
      <c r="R180" s="47"/>
      <c r="S180" s="47"/>
      <c r="T180" s="47"/>
      <c r="U180" s="47"/>
      <c r="V180" s="47"/>
      <c r="W180" s="47"/>
      <c r="X180" s="47"/>
    </row>
    <row r="181" spans="1:23" ht="22.5" customHeight="1">
      <c r="A181" s="70">
        <v>144</v>
      </c>
      <c r="B181" s="4" t="s">
        <v>580</v>
      </c>
      <c r="C181" s="5"/>
      <c r="D181" s="7"/>
      <c r="E181" s="3"/>
      <c r="F181" s="42"/>
      <c r="G181" s="48"/>
      <c r="H181" s="48"/>
      <c r="I181" s="120"/>
      <c r="J181" s="167"/>
      <c r="T181" s="207"/>
      <c r="U181" s="212">
        <v>10.14</v>
      </c>
      <c r="W181" s="228"/>
    </row>
    <row r="182" spans="1:23" ht="24" customHeight="1">
      <c r="A182" s="70">
        <v>145</v>
      </c>
      <c r="B182" s="6" t="s">
        <v>580</v>
      </c>
      <c r="C182" s="5"/>
      <c r="D182" s="7"/>
      <c r="E182" s="3"/>
      <c r="F182" s="42"/>
      <c r="G182" s="48"/>
      <c r="H182" s="48"/>
      <c r="I182" s="120"/>
      <c r="J182" s="167"/>
      <c r="T182" s="207">
        <v>6.82</v>
      </c>
      <c r="U182" s="212">
        <v>8.33</v>
      </c>
      <c r="W182" s="228"/>
    </row>
    <row r="183" spans="1:23" ht="29.25" customHeight="1">
      <c r="A183" s="70">
        <v>146</v>
      </c>
      <c r="B183" s="6" t="s">
        <v>375</v>
      </c>
      <c r="C183" s="5"/>
      <c r="D183" s="3"/>
      <c r="E183" s="3"/>
      <c r="F183" s="42"/>
      <c r="G183" s="48"/>
      <c r="H183" s="48"/>
      <c r="I183" s="120"/>
      <c r="J183" s="167"/>
      <c r="T183" s="207"/>
      <c r="U183" s="213"/>
      <c r="W183" s="228">
        <v>0.42</v>
      </c>
    </row>
    <row r="184" spans="1:23" ht="29.25" customHeight="1">
      <c r="A184" s="70">
        <v>147</v>
      </c>
      <c r="B184" s="6" t="s">
        <v>376</v>
      </c>
      <c r="C184" s="5"/>
      <c r="D184" s="3"/>
      <c r="E184" s="3"/>
      <c r="F184" s="42"/>
      <c r="G184" s="48"/>
      <c r="H184" s="48"/>
      <c r="I184" s="120"/>
      <c r="J184" s="167"/>
      <c r="T184" s="207">
        <v>0.51</v>
      </c>
      <c r="U184" s="213"/>
      <c r="W184" s="228">
        <v>0.42</v>
      </c>
    </row>
    <row r="185" spans="1:23" ht="27.75" customHeight="1">
      <c r="A185" s="70">
        <v>148</v>
      </c>
      <c r="B185" s="6" t="s">
        <v>375</v>
      </c>
      <c r="C185" s="5"/>
      <c r="D185" s="3"/>
      <c r="E185" s="3"/>
      <c r="F185" s="42"/>
      <c r="G185" s="48"/>
      <c r="H185" s="48"/>
      <c r="I185" s="120"/>
      <c r="J185" s="167"/>
      <c r="T185" s="207"/>
      <c r="U185" s="213"/>
      <c r="W185" s="228">
        <v>0.71</v>
      </c>
    </row>
    <row r="186" spans="1:23" ht="27.75" customHeight="1">
      <c r="A186" s="70">
        <v>149</v>
      </c>
      <c r="B186" s="6" t="s">
        <v>376</v>
      </c>
      <c r="C186" s="5"/>
      <c r="D186" s="3"/>
      <c r="E186" s="3"/>
      <c r="F186" s="42"/>
      <c r="G186" s="48"/>
      <c r="H186" s="48"/>
      <c r="I186" s="120"/>
      <c r="J186" s="167"/>
      <c r="T186" s="207">
        <v>1.01</v>
      </c>
      <c r="U186" s="213"/>
      <c r="W186" s="228">
        <v>0.71</v>
      </c>
    </row>
    <row r="187" spans="1:23" ht="22.5" customHeight="1">
      <c r="A187" s="70">
        <v>150</v>
      </c>
      <c r="B187" s="6" t="s">
        <v>377</v>
      </c>
      <c r="C187" s="5"/>
      <c r="D187" s="3"/>
      <c r="E187" s="3"/>
      <c r="F187" s="42"/>
      <c r="G187" s="48"/>
      <c r="H187" s="48"/>
      <c r="I187" s="120"/>
      <c r="J187" s="167"/>
      <c r="T187" s="207"/>
      <c r="U187" s="213"/>
      <c r="W187" s="228">
        <v>0.59</v>
      </c>
    </row>
    <row r="188" spans="1:23" ht="19.5" customHeight="1">
      <c r="A188" s="70">
        <v>151</v>
      </c>
      <c r="B188" s="6" t="s">
        <v>378</v>
      </c>
      <c r="C188" s="5"/>
      <c r="D188" s="3"/>
      <c r="E188" s="3"/>
      <c r="F188" s="42"/>
      <c r="G188" s="48"/>
      <c r="H188" s="48"/>
      <c r="I188" s="120"/>
      <c r="J188" s="167"/>
      <c r="T188" s="207">
        <v>0.79</v>
      </c>
      <c r="U188" s="213"/>
      <c r="W188" s="228"/>
    </row>
    <row r="189" spans="1:23" ht="27.75" customHeight="1">
      <c r="A189" s="70">
        <v>152</v>
      </c>
      <c r="B189" s="4" t="s">
        <v>577</v>
      </c>
      <c r="C189" s="5"/>
      <c r="D189" s="3"/>
      <c r="E189" s="3"/>
      <c r="F189" s="42"/>
      <c r="G189" s="48"/>
      <c r="H189" s="48"/>
      <c r="I189" s="120"/>
      <c r="J189" s="167"/>
      <c r="T189" s="207"/>
      <c r="U189" s="213"/>
      <c r="W189" s="229">
        <v>3.6</v>
      </c>
    </row>
    <row r="190" spans="1:23" ht="27" customHeight="1">
      <c r="A190" s="70">
        <v>153</v>
      </c>
      <c r="B190" s="4" t="s">
        <v>578</v>
      </c>
      <c r="C190" s="5"/>
      <c r="D190" s="3"/>
      <c r="E190" s="3"/>
      <c r="F190" s="42"/>
      <c r="G190" s="48"/>
      <c r="H190" s="48"/>
      <c r="I190" s="120"/>
      <c r="J190" s="167"/>
      <c r="T190" s="207"/>
      <c r="U190" s="213"/>
      <c r="W190" s="229">
        <v>3.6</v>
      </c>
    </row>
    <row r="191" spans="1:23" ht="27" customHeight="1">
      <c r="A191" s="70">
        <v>154</v>
      </c>
      <c r="B191" s="4" t="s">
        <v>579</v>
      </c>
      <c r="C191" s="5"/>
      <c r="D191" s="3"/>
      <c r="E191" s="3"/>
      <c r="F191" s="42"/>
      <c r="G191" s="48"/>
      <c r="H191" s="48"/>
      <c r="I191" s="120"/>
      <c r="J191" s="167"/>
      <c r="T191" s="207"/>
      <c r="U191" s="213"/>
      <c r="W191" s="229">
        <v>2.3</v>
      </c>
    </row>
    <row r="192" spans="1:23" ht="20.25" customHeight="1">
      <c r="A192" s="70">
        <v>155</v>
      </c>
      <c r="B192" s="6" t="s">
        <v>380</v>
      </c>
      <c r="C192" s="5"/>
      <c r="D192" s="3"/>
      <c r="E192" s="3"/>
      <c r="F192" s="42"/>
      <c r="G192" s="48"/>
      <c r="H192" s="48"/>
      <c r="I192" s="120"/>
      <c r="J192" s="167"/>
      <c r="T192" s="207"/>
      <c r="U192" s="213"/>
      <c r="W192" s="228">
        <v>0.42</v>
      </c>
    </row>
    <row r="193" spans="1:23" ht="20.25" customHeight="1">
      <c r="A193" s="70">
        <v>156</v>
      </c>
      <c r="B193" s="6" t="s">
        <v>379</v>
      </c>
      <c r="C193" s="5"/>
      <c r="D193" s="3"/>
      <c r="E193" s="3"/>
      <c r="F193" s="42"/>
      <c r="G193" s="48"/>
      <c r="H193" s="48"/>
      <c r="I193" s="120"/>
      <c r="J193" s="167"/>
      <c r="T193" s="207">
        <v>0.43</v>
      </c>
      <c r="U193" s="213"/>
      <c r="W193" s="228">
        <v>0.42</v>
      </c>
    </row>
    <row r="194" spans="1:23" ht="19.5" customHeight="1">
      <c r="A194" s="70">
        <v>157</v>
      </c>
      <c r="B194" s="6" t="s">
        <v>380</v>
      </c>
      <c r="C194" s="5"/>
      <c r="D194" s="3"/>
      <c r="E194" s="3"/>
      <c r="F194" s="42"/>
      <c r="G194" s="48"/>
      <c r="H194" s="48"/>
      <c r="I194" s="120"/>
      <c r="J194" s="167"/>
      <c r="T194" s="207"/>
      <c r="U194" s="213"/>
      <c r="W194" s="228">
        <v>0.43</v>
      </c>
    </row>
    <row r="195" spans="1:23" ht="19.5" customHeight="1">
      <c r="A195" s="70">
        <v>158</v>
      </c>
      <c r="B195" s="6" t="s">
        <v>379</v>
      </c>
      <c r="C195" s="5"/>
      <c r="D195" s="3"/>
      <c r="E195" s="3"/>
      <c r="F195" s="42"/>
      <c r="G195" s="48"/>
      <c r="H195" s="48"/>
      <c r="I195" s="120"/>
      <c r="J195" s="167"/>
      <c r="T195" s="207">
        <v>0.53</v>
      </c>
      <c r="U195" s="213"/>
      <c r="W195" s="228">
        <v>0.43</v>
      </c>
    </row>
    <row r="196" spans="1:24" s="87" customFormat="1" ht="18.75" customHeight="1">
      <c r="A196" s="70">
        <v>159</v>
      </c>
      <c r="B196" s="4" t="s">
        <v>379</v>
      </c>
      <c r="C196" s="5"/>
      <c r="D196" s="3"/>
      <c r="E196" s="3"/>
      <c r="F196" s="42"/>
      <c r="G196" s="48"/>
      <c r="H196" s="48"/>
      <c r="I196" s="120"/>
      <c r="J196" s="167"/>
      <c r="K196" s="122"/>
      <c r="L196" s="139"/>
      <c r="M196" s="122"/>
      <c r="N196" s="122"/>
      <c r="O196" s="122"/>
      <c r="P196" s="122"/>
      <c r="Q196" s="122"/>
      <c r="R196" s="122"/>
      <c r="S196" s="122"/>
      <c r="T196" s="207"/>
      <c r="U196" s="213"/>
      <c r="V196" s="122"/>
      <c r="W196" s="229">
        <v>0.8</v>
      </c>
      <c r="X196" s="122"/>
    </row>
    <row r="197" spans="1:23" ht="18.75" customHeight="1">
      <c r="A197" s="70">
        <v>160</v>
      </c>
      <c r="B197" s="6" t="s">
        <v>380</v>
      </c>
      <c r="C197" s="5"/>
      <c r="D197" s="3"/>
      <c r="E197" s="3"/>
      <c r="F197" s="42"/>
      <c r="G197" s="48"/>
      <c r="H197" s="48"/>
      <c r="I197" s="120"/>
      <c r="J197" s="167"/>
      <c r="T197" s="207"/>
      <c r="U197" s="213"/>
      <c r="W197" s="228">
        <v>0.47</v>
      </c>
    </row>
    <row r="198" spans="1:23" ht="18.75" customHeight="1">
      <c r="A198" s="70">
        <v>161</v>
      </c>
      <c r="B198" s="6" t="s">
        <v>379</v>
      </c>
      <c r="C198" s="5"/>
      <c r="D198" s="3"/>
      <c r="E198" s="3"/>
      <c r="F198" s="42"/>
      <c r="G198" s="48"/>
      <c r="H198" s="48"/>
      <c r="I198" s="120"/>
      <c r="J198" s="167"/>
      <c r="T198" s="207">
        <v>0.5700000000000001</v>
      </c>
      <c r="U198" s="213"/>
      <c r="W198" s="228">
        <v>0.47</v>
      </c>
    </row>
    <row r="199" spans="1:23" ht="21" customHeight="1">
      <c r="A199" s="70">
        <v>162</v>
      </c>
      <c r="B199" s="6" t="s">
        <v>379</v>
      </c>
      <c r="C199" s="5"/>
      <c r="D199" s="3"/>
      <c r="E199" s="3"/>
      <c r="F199" s="42"/>
      <c r="G199" s="48"/>
      <c r="H199" s="48"/>
      <c r="I199" s="120"/>
      <c r="J199" s="167"/>
      <c r="T199" s="207">
        <v>1.28</v>
      </c>
      <c r="U199" s="213"/>
      <c r="W199" s="230">
        <v>1.6648</v>
      </c>
    </row>
    <row r="200" spans="1:23" ht="21" customHeight="1">
      <c r="A200" s="70">
        <v>163</v>
      </c>
      <c r="B200" s="6" t="s">
        <v>379</v>
      </c>
      <c r="C200" s="5"/>
      <c r="D200" s="3"/>
      <c r="E200" s="3"/>
      <c r="F200" s="42"/>
      <c r="G200" s="48"/>
      <c r="H200" s="48"/>
      <c r="I200" s="120"/>
      <c r="J200" s="167"/>
      <c r="T200" s="207"/>
      <c r="U200" s="213"/>
      <c r="W200" s="229">
        <v>4.9</v>
      </c>
    </row>
    <row r="201" spans="1:23" ht="17.25" customHeight="1">
      <c r="A201" s="70">
        <v>164</v>
      </c>
      <c r="B201" s="6" t="s">
        <v>381</v>
      </c>
      <c r="C201" s="5"/>
      <c r="D201" s="3"/>
      <c r="E201" s="5"/>
      <c r="F201" s="42"/>
      <c r="G201" s="48"/>
      <c r="H201" s="48"/>
      <c r="I201" s="120"/>
      <c r="J201" s="167"/>
      <c r="T201" s="207"/>
      <c r="U201" s="213">
        <v>0.389</v>
      </c>
      <c r="W201" s="229">
        <v>0.3</v>
      </c>
    </row>
    <row r="202" spans="1:23" ht="58.5" customHeight="1">
      <c r="A202" s="70">
        <v>165</v>
      </c>
      <c r="B202" s="6" t="s">
        <v>319</v>
      </c>
      <c r="C202" s="5"/>
      <c r="D202" s="50"/>
      <c r="E202" s="5"/>
      <c r="F202" s="42"/>
      <c r="G202" s="48"/>
      <c r="H202" s="48"/>
      <c r="I202" s="120"/>
      <c r="J202" s="167"/>
      <c r="T202" s="207">
        <v>4.48</v>
      </c>
      <c r="U202" s="212">
        <v>6.17321428</v>
      </c>
      <c r="W202" s="228"/>
    </row>
    <row r="203" spans="1:23" ht="33" customHeight="1">
      <c r="A203" s="70">
        <v>166</v>
      </c>
      <c r="B203" s="55" t="s">
        <v>382</v>
      </c>
      <c r="C203" s="5"/>
      <c r="D203" s="3"/>
      <c r="E203" s="3"/>
      <c r="F203" s="42"/>
      <c r="G203" s="48"/>
      <c r="H203" s="48"/>
      <c r="I203" s="120"/>
      <c r="J203" s="167"/>
      <c r="Q203" s="48">
        <v>4.6</v>
      </c>
      <c r="T203" s="207"/>
      <c r="U203" s="212">
        <v>6.9339285</v>
      </c>
      <c r="W203" s="228">
        <v>4.08</v>
      </c>
    </row>
    <row r="204" spans="1:23" ht="41.25" customHeight="1">
      <c r="A204" s="70">
        <v>167</v>
      </c>
      <c r="B204" s="6" t="s">
        <v>383</v>
      </c>
      <c r="C204" s="5"/>
      <c r="D204" s="3"/>
      <c r="E204" s="3"/>
      <c r="F204" s="42"/>
      <c r="G204" s="48"/>
      <c r="H204" s="48"/>
      <c r="I204" s="120"/>
      <c r="J204" s="167"/>
      <c r="T204" s="207">
        <v>4.89</v>
      </c>
      <c r="U204" s="212">
        <v>6.30089285</v>
      </c>
      <c r="W204" s="228"/>
    </row>
    <row r="205" spans="1:23" ht="72" customHeight="1">
      <c r="A205" s="70">
        <v>168</v>
      </c>
      <c r="B205" s="6" t="s">
        <v>384</v>
      </c>
      <c r="C205" s="5"/>
      <c r="D205" s="3"/>
      <c r="E205" s="3"/>
      <c r="F205" s="42"/>
      <c r="G205" s="48"/>
      <c r="H205" s="48"/>
      <c r="I205" s="120"/>
      <c r="J205" s="167"/>
      <c r="T205" s="207">
        <v>4.89</v>
      </c>
      <c r="U205" s="212">
        <v>6.8348214</v>
      </c>
      <c r="W205" s="228"/>
    </row>
    <row r="206" spans="1:23" ht="79.5" customHeight="1">
      <c r="A206" s="70">
        <v>169</v>
      </c>
      <c r="B206" s="6" t="s">
        <v>365</v>
      </c>
      <c r="C206" s="5"/>
      <c r="D206" s="3"/>
      <c r="E206" s="3"/>
      <c r="F206" s="42"/>
      <c r="G206" s="48"/>
      <c r="H206" s="48"/>
      <c r="I206" s="120"/>
      <c r="J206" s="167"/>
      <c r="T206" s="207">
        <v>4.89</v>
      </c>
      <c r="U206" s="212">
        <v>8.2339285</v>
      </c>
      <c r="W206" s="228">
        <v>4.08</v>
      </c>
    </row>
    <row r="207" spans="1:23" ht="81" customHeight="1">
      <c r="A207" s="70">
        <v>170</v>
      </c>
      <c r="B207" s="6" t="s">
        <v>281</v>
      </c>
      <c r="C207" s="5"/>
      <c r="D207" s="3"/>
      <c r="E207" s="3"/>
      <c r="F207" s="42"/>
      <c r="G207" s="48"/>
      <c r="H207" s="48"/>
      <c r="I207" s="120"/>
      <c r="J207" s="167"/>
      <c r="T207" s="207">
        <v>4.89</v>
      </c>
      <c r="U207" s="212">
        <v>10.288392</v>
      </c>
      <c r="W207" s="228">
        <v>7.65</v>
      </c>
    </row>
    <row r="208" spans="1:23" ht="27" customHeight="1">
      <c r="A208" s="70">
        <v>171</v>
      </c>
      <c r="B208" s="6" t="s">
        <v>58</v>
      </c>
      <c r="C208" s="5"/>
      <c r="D208" s="3"/>
      <c r="E208" s="3"/>
      <c r="F208" s="42"/>
      <c r="G208" s="48"/>
      <c r="H208" s="48"/>
      <c r="I208" s="120"/>
      <c r="J208" s="167"/>
      <c r="T208" s="207">
        <v>5.94</v>
      </c>
      <c r="U208" s="212">
        <v>7.5723214</v>
      </c>
      <c r="W208" s="228">
        <v>4.58</v>
      </c>
    </row>
    <row r="209" spans="1:23" ht="27" customHeight="1">
      <c r="A209" s="70">
        <v>172</v>
      </c>
      <c r="B209" s="4" t="s">
        <v>59</v>
      </c>
      <c r="C209" s="5"/>
      <c r="D209" s="3"/>
      <c r="E209" s="3"/>
      <c r="F209" s="42"/>
      <c r="G209" s="48"/>
      <c r="H209" s="48"/>
      <c r="I209" s="120"/>
      <c r="J209" s="167"/>
      <c r="T209" s="207"/>
      <c r="U209" s="212">
        <v>10.124107</v>
      </c>
      <c r="W209" s="228">
        <v>5.65</v>
      </c>
    </row>
    <row r="210" spans="1:23" ht="30.75" customHeight="1">
      <c r="A210" s="70">
        <v>173</v>
      </c>
      <c r="B210" s="6" t="s">
        <v>60</v>
      </c>
      <c r="C210" s="5"/>
      <c r="D210" s="3"/>
      <c r="E210" s="3"/>
      <c r="F210" s="42"/>
      <c r="G210" s="48"/>
      <c r="H210" s="48"/>
      <c r="I210" s="120"/>
      <c r="J210" s="167"/>
      <c r="T210" s="207">
        <v>6.74</v>
      </c>
      <c r="U210" s="212"/>
      <c r="W210" s="228"/>
    </row>
    <row r="211" spans="1:23" ht="31.5" customHeight="1">
      <c r="A211" s="70">
        <v>174</v>
      </c>
      <c r="B211" s="4" t="s">
        <v>61</v>
      </c>
      <c r="C211" s="5"/>
      <c r="D211" s="3"/>
      <c r="E211" s="3"/>
      <c r="F211" s="42"/>
      <c r="G211" s="48"/>
      <c r="H211" s="48"/>
      <c r="I211" s="120"/>
      <c r="J211" s="167"/>
      <c r="T211" s="207"/>
      <c r="U211" s="212"/>
      <c r="W211" s="228"/>
    </row>
    <row r="212" spans="1:23" ht="69" customHeight="1">
      <c r="A212" s="70">
        <v>175</v>
      </c>
      <c r="B212" s="30" t="s">
        <v>346</v>
      </c>
      <c r="C212" s="5"/>
      <c r="D212" s="3"/>
      <c r="E212" s="3"/>
      <c r="F212" s="42"/>
      <c r="G212" s="48"/>
      <c r="H212" s="48"/>
      <c r="I212" s="120"/>
      <c r="J212" s="167"/>
      <c r="T212" s="207">
        <v>5.92</v>
      </c>
      <c r="U212" s="212">
        <v>7.5482142</v>
      </c>
      <c r="W212" s="228"/>
    </row>
    <row r="213" spans="1:23" ht="168" customHeight="1">
      <c r="A213" s="70">
        <v>176</v>
      </c>
      <c r="B213" s="107" t="s">
        <v>282</v>
      </c>
      <c r="C213" s="5"/>
      <c r="D213" s="3"/>
      <c r="E213" s="3"/>
      <c r="F213" s="42"/>
      <c r="G213" s="48"/>
      <c r="H213" s="48"/>
      <c r="I213" s="120"/>
      <c r="J213" s="167"/>
      <c r="R213" s="48">
        <v>38.78</v>
      </c>
      <c r="T213" s="207">
        <v>38.4</v>
      </c>
      <c r="U213" s="212">
        <v>47.424107</v>
      </c>
      <c r="W213" s="231"/>
    </row>
    <row r="214" spans="1:23" ht="156.75" customHeight="1">
      <c r="A214" s="70">
        <v>177</v>
      </c>
      <c r="B214" s="107" t="s">
        <v>283</v>
      </c>
      <c r="C214" s="5"/>
      <c r="D214" s="3"/>
      <c r="E214" s="3"/>
      <c r="F214" s="42"/>
      <c r="G214" s="48"/>
      <c r="H214" s="48"/>
      <c r="I214" s="120"/>
      <c r="J214" s="167"/>
      <c r="R214" s="48">
        <v>21.06</v>
      </c>
      <c r="T214" s="207">
        <v>20.85</v>
      </c>
      <c r="U214" s="212"/>
      <c r="W214" s="228"/>
    </row>
    <row r="215" spans="1:23" ht="156.75" customHeight="1">
      <c r="A215" s="70">
        <v>178</v>
      </c>
      <c r="B215" s="107" t="s">
        <v>284</v>
      </c>
      <c r="C215" s="5"/>
      <c r="D215" s="11"/>
      <c r="E215" s="3"/>
      <c r="F215" s="42"/>
      <c r="G215" s="144"/>
      <c r="H215" s="144"/>
      <c r="I215" s="153"/>
      <c r="J215" s="167"/>
      <c r="R215" s="48">
        <v>36.76</v>
      </c>
      <c r="T215" s="207">
        <v>36.4</v>
      </c>
      <c r="U215" s="218"/>
      <c r="W215" s="226"/>
    </row>
    <row r="216" spans="1:23" ht="30" customHeight="1">
      <c r="A216" s="70">
        <v>179</v>
      </c>
      <c r="B216" s="22" t="s">
        <v>62</v>
      </c>
      <c r="C216" s="5"/>
      <c r="D216" s="11"/>
      <c r="E216" s="3"/>
      <c r="F216" s="43"/>
      <c r="G216" s="144"/>
      <c r="H216" s="144"/>
      <c r="I216" s="153"/>
      <c r="J216" s="167"/>
      <c r="R216" s="144"/>
      <c r="T216" s="207">
        <v>5.97</v>
      </c>
      <c r="U216" s="218"/>
      <c r="W216" s="226"/>
    </row>
    <row r="217" spans="1:23" ht="20.25" customHeight="1">
      <c r="A217" s="70">
        <v>180</v>
      </c>
      <c r="B217" s="4" t="s">
        <v>385</v>
      </c>
      <c r="C217" s="5"/>
      <c r="D217" s="3"/>
      <c r="E217" s="3"/>
      <c r="F217" s="42"/>
      <c r="G217" s="48"/>
      <c r="H217" s="48"/>
      <c r="I217" s="120"/>
      <c r="J217" s="167"/>
      <c r="R217" s="48"/>
      <c r="T217" s="207">
        <v>7.6</v>
      </c>
      <c r="U217" s="212"/>
      <c r="W217" s="228"/>
    </row>
    <row r="218" spans="1:23" ht="19.5" customHeight="1">
      <c r="A218" s="70">
        <v>181</v>
      </c>
      <c r="B218" s="4" t="s">
        <v>385</v>
      </c>
      <c r="C218" s="5"/>
      <c r="D218" s="3"/>
      <c r="E218" s="3"/>
      <c r="F218" s="42"/>
      <c r="G218" s="48"/>
      <c r="H218" s="48"/>
      <c r="I218" s="120"/>
      <c r="J218" s="167"/>
      <c r="R218" s="48"/>
      <c r="T218" s="207"/>
      <c r="U218" s="212"/>
      <c r="W218" s="228"/>
    </row>
    <row r="219" spans="1:23" ht="35.25" customHeight="1">
      <c r="A219" s="70">
        <v>182</v>
      </c>
      <c r="B219" s="4" t="s">
        <v>385</v>
      </c>
      <c r="C219" s="5"/>
      <c r="D219" s="3"/>
      <c r="E219" s="3"/>
      <c r="F219" s="42"/>
      <c r="G219" s="48"/>
      <c r="H219" s="48"/>
      <c r="I219" s="120"/>
      <c r="J219" s="167"/>
      <c r="Q219" s="48">
        <v>20</v>
      </c>
      <c r="R219" s="48"/>
      <c r="T219" s="207"/>
      <c r="U219" s="212"/>
      <c r="W219" s="228"/>
    </row>
    <row r="220" spans="1:23" ht="21.75" customHeight="1">
      <c r="A220" s="70">
        <v>183</v>
      </c>
      <c r="B220" s="6" t="s">
        <v>386</v>
      </c>
      <c r="C220" s="5"/>
      <c r="D220" s="129"/>
      <c r="E220" s="3"/>
      <c r="F220" s="42"/>
      <c r="G220" s="48"/>
      <c r="H220" s="48"/>
      <c r="I220" s="120"/>
      <c r="J220" s="167"/>
      <c r="Q220" s="48">
        <v>1.6</v>
      </c>
      <c r="R220" s="48">
        <v>1.62</v>
      </c>
      <c r="T220" s="207">
        <v>1.67</v>
      </c>
      <c r="U220" s="212"/>
      <c r="W220" s="228"/>
    </row>
    <row r="221" spans="1:23" ht="21" customHeight="1">
      <c r="A221" s="70">
        <v>184</v>
      </c>
      <c r="B221" s="6" t="s">
        <v>386</v>
      </c>
      <c r="C221" s="5"/>
      <c r="D221" s="24"/>
      <c r="E221" s="3"/>
      <c r="F221" s="42"/>
      <c r="G221" s="48"/>
      <c r="H221" s="48"/>
      <c r="I221" s="120"/>
      <c r="J221" s="167"/>
      <c r="Q221" s="48"/>
      <c r="R221" s="48">
        <v>1.3</v>
      </c>
      <c r="T221" s="207">
        <v>1.29</v>
      </c>
      <c r="U221" s="212"/>
      <c r="W221" s="228"/>
    </row>
    <row r="222" spans="1:24" s="87" customFormat="1" ht="16.5" customHeight="1">
      <c r="A222" s="70">
        <v>185</v>
      </c>
      <c r="B222" s="6" t="s">
        <v>386</v>
      </c>
      <c r="C222" s="5"/>
      <c r="D222" s="3"/>
      <c r="E222" s="3"/>
      <c r="F222" s="42"/>
      <c r="G222" s="48"/>
      <c r="H222" s="48"/>
      <c r="I222" s="120"/>
      <c r="J222" s="167"/>
      <c r="K222" s="122"/>
      <c r="L222" s="139"/>
      <c r="M222" s="122"/>
      <c r="N222" s="122"/>
      <c r="O222" s="122"/>
      <c r="P222" s="122"/>
      <c r="Q222" s="48">
        <v>1.6</v>
      </c>
      <c r="R222" s="48"/>
      <c r="S222" s="122"/>
      <c r="T222" s="207"/>
      <c r="U222" s="212"/>
      <c r="V222" s="122"/>
      <c r="W222" s="229">
        <v>1.1</v>
      </c>
      <c r="X222" s="122"/>
    </row>
    <row r="223" spans="1:23" ht="12.75" customHeight="1">
      <c r="A223" s="70">
        <v>186</v>
      </c>
      <c r="B223" s="6" t="s">
        <v>386</v>
      </c>
      <c r="C223" s="5"/>
      <c r="D223" s="3"/>
      <c r="E223" s="3"/>
      <c r="F223" s="42"/>
      <c r="G223" s="48"/>
      <c r="H223" s="48"/>
      <c r="I223" s="120"/>
      <c r="J223" s="167"/>
      <c r="R223" s="48">
        <v>1.62</v>
      </c>
      <c r="T223" s="207">
        <v>1.67</v>
      </c>
      <c r="U223" s="212"/>
      <c r="W223" s="228"/>
    </row>
    <row r="224" spans="1:23" ht="19.5" customHeight="1">
      <c r="A224" s="70">
        <v>187</v>
      </c>
      <c r="B224" s="6" t="s">
        <v>387</v>
      </c>
      <c r="C224" s="5"/>
      <c r="D224" s="3"/>
      <c r="E224" s="3"/>
      <c r="F224" s="42"/>
      <c r="G224" s="48"/>
      <c r="H224" s="48"/>
      <c r="I224" s="120"/>
      <c r="J224" s="167"/>
      <c r="R224" s="48"/>
      <c r="T224" s="207"/>
      <c r="U224" s="212"/>
      <c r="W224" s="229">
        <v>3.6</v>
      </c>
    </row>
    <row r="225" spans="1:23" ht="27" customHeight="1">
      <c r="A225" s="70">
        <v>188</v>
      </c>
      <c r="B225" s="6" t="s">
        <v>387</v>
      </c>
      <c r="C225" s="5"/>
      <c r="D225" s="3"/>
      <c r="E225" s="3"/>
      <c r="F225" s="42"/>
      <c r="G225" s="48"/>
      <c r="H225" s="48"/>
      <c r="I225" s="120"/>
      <c r="J225" s="167"/>
      <c r="R225" s="48"/>
      <c r="T225" s="207"/>
      <c r="U225" s="212"/>
      <c r="W225" s="228">
        <v>0.42</v>
      </c>
    </row>
    <row r="226" spans="1:23" ht="27" customHeight="1">
      <c r="A226" s="70">
        <v>189</v>
      </c>
      <c r="B226" s="6" t="s">
        <v>388</v>
      </c>
      <c r="C226" s="5"/>
      <c r="D226" s="3"/>
      <c r="E226" s="3"/>
      <c r="F226" s="42"/>
      <c r="G226" s="48"/>
      <c r="H226" s="48"/>
      <c r="I226" s="120"/>
      <c r="J226" s="167"/>
      <c r="P226" s="143">
        <f>4.38/10</f>
        <v>0.438</v>
      </c>
      <c r="R226" s="48">
        <v>0.44</v>
      </c>
      <c r="T226" s="207">
        <v>0.152</v>
      </c>
      <c r="U226" s="212"/>
      <c r="W226" s="228">
        <v>0.12</v>
      </c>
    </row>
    <row r="227" spans="1:23" ht="27" customHeight="1">
      <c r="A227" s="70">
        <v>190</v>
      </c>
      <c r="B227" s="6" t="s">
        <v>388</v>
      </c>
      <c r="C227" s="5"/>
      <c r="D227" s="3"/>
      <c r="E227" s="3"/>
      <c r="F227" s="42"/>
      <c r="G227" s="48"/>
      <c r="H227" s="48"/>
      <c r="I227" s="120"/>
      <c r="J227" s="167"/>
      <c r="R227" s="48"/>
      <c r="T227" s="207">
        <v>0.145</v>
      </c>
      <c r="U227" s="212"/>
      <c r="W227" s="228">
        <v>0.14</v>
      </c>
    </row>
    <row r="228" spans="1:23" ht="27" customHeight="1">
      <c r="A228" s="70">
        <v>191</v>
      </c>
      <c r="B228" s="6" t="s">
        <v>389</v>
      </c>
      <c r="C228" s="5"/>
      <c r="D228" s="3"/>
      <c r="E228" s="3"/>
      <c r="F228" s="42"/>
      <c r="G228" s="48"/>
      <c r="H228" s="48"/>
      <c r="I228" s="120"/>
      <c r="J228" s="167"/>
      <c r="R228" s="48"/>
      <c r="T228" s="207">
        <v>0.31</v>
      </c>
      <c r="U228" s="212"/>
      <c r="W228" s="228">
        <v>0.31</v>
      </c>
    </row>
    <row r="229" spans="1:23" ht="21" customHeight="1">
      <c r="A229" s="70">
        <v>192</v>
      </c>
      <c r="B229" s="6" t="s">
        <v>389</v>
      </c>
      <c r="C229" s="5"/>
      <c r="D229" s="3"/>
      <c r="E229" s="3"/>
      <c r="F229" s="42"/>
      <c r="G229" s="48"/>
      <c r="H229" s="48"/>
      <c r="I229" s="120"/>
      <c r="J229" s="167"/>
      <c r="R229" s="48"/>
      <c r="T229" s="207"/>
      <c r="U229" s="212"/>
      <c r="W229" s="228">
        <v>0.345</v>
      </c>
    </row>
    <row r="230" spans="1:23" ht="21" customHeight="1">
      <c r="A230" s="70">
        <v>193</v>
      </c>
      <c r="B230" s="6" t="s">
        <v>390</v>
      </c>
      <c r="C230" s="5"/>
      <c r="D230" s="3"/>
      <c r="E230" s="3"/>
      <c r="F230" s="42"/>
      <c r="G230" s="48"/>
      <c r="H230" s="48"/>
      <c r="I230" s="120"/>
      <c r="J230" s="167"/>
      <c r="R230" s="48"/>
      <c r="T230" s="207">
        <v>0.39</v>
      </c>
      <c r="U230" s="212"/>
      <c r="W230" s="228">
        <v>0.345</v>
      </c>
    </row>
    <row r="231" spans="1:23" ht="21.75" customHeight="1">
      <c r="A231" s="70">
        <v>194</v>
      </c>
      <c r="B231" s="6" t="s">
        <v>389</v>
      </c>
      <c r="C231" s="5"/>
      <c r="D231" s="3"/>
      <c r="E231" s="3"/>
      <c r="F231" s="42"/>
      <c r="G231" s="48"/>
      <c r="H231" s="48"/>
      <c r="I231" s="120"/>
      <c r="J231" s="167"/>
      <c r="R231" s="48"/>
      <c r="T231" s="207"/>
      <c r="U231" s="212"/>
      <c r="W231" s="228">
        <v>0.355</v>
      </c>
    </row>
    <row r="232" spans="1:23" ht="21.75" customHeight="1">
      <c r="A232" s="70">
        <v>195</v>
      </c>
      <c r="B232" s="6" t="s">
        <v>390</v>
      </c>
      <c r="C232" s="5"/>
      <c r="D232" s="3"/>
      <c r="E232" s="3"/>
      <c r="F232" s="42"/>
      <c r="G232" s="48"/>
      <c r="H232" s="48"/>
      <c r="I232" s="120"/>
      <c r="J232" s="167"/>
      <c r="R232" s="48"/>
      <c r="S232" s="143">
        <v>0.93</v>
      </c>
      <c r="T232" s="207">
        <v>0.48</v>
      </c>
      <c r="U232" s="212"/>
      <c r="W232" s="228">
        <v>0.355</v>
      </c>
    </row>
    <row r="233" spans="1:23" ht="42.75" customHeight="1">
      <c r="A233" s="70">
        <v>196</v>
      </c>
      <c r="B233" s="6" t="s">
        <v>388</v>
      </c>
      <c r="C233" s="5"/>
      <c r="D233" s="3"/>
      <c r="E233" s="3"/>
      <c r="F233" s="42"/>
      <c r="G233" s="48"/>
      <c r="H233" s="48"/>
      <c r="I233" s="120"/>
      <c r="J233" s="167"/>
      <c r="R233" s="48"/>
      <c r="T233" s="207">
        <v>1.47</v>
      </c>
      <c r="U233" s="212"/>
      <c r="W233" s="227">
        <v>2.2</v>
      </c>
    </row>
    <row r="234" spans="1:23" ht="38.25" customHeight="1">
      <c r="A234" s="70">
        <v>197</v>
      </c>
      <c r="B234" s="6" t="s">
        <v>388</v>
      </c>
      <c r="C234" s="5"/>
      <c r="D234" s="3"/>
      <c r="E234" s="3"/>
      <c r="F234" s="42"/>
      <c r="G234" s="48"/>
      <c r="H234" s="48"/>
      <c r="I234" s="120"/>
      <c r="J234" s="167"/>
      <c r="R234" s="48"/>
      <c r="T234" s="207"/>
      <c r="U234" s="212"/>
      <c r="W234" s="228">
        <v>0.73</v>
      </c>
    </row>
    <row r="235" spans="1:23" ht="24.75" customHeight="1">
      <c r="A235" s="70">
        <v>198</v>
      </c>
      <c r="B235" s="6" t="s">
        <v>389</v>
      </c>
      <c r="C235" s="5"/>
      <c r="D235" s="3"/>
      <c r="E235" s="3"/>
      <c r="F235" s="42"/>
      <c r="G235" s="48"/>
      <c r="H235" s="48"/>
      <c r="I235" s="120"/>
      <c r="J235" s="167"/>
      <c r="R235" s="48"/>
      <c r="T235" s="207"/>
      <c r="U235" s="212"/>
      <c r="W235" s="228">
        <v>0.61</v>
      </c>
    </row>
    <row r="236" spans="1:23" ht="24.75" customHeight="1">
      <c r="A236" s="70">
        <v>199</v>
      </c>
      <c r="B236" s="6" t="s">
        <v>390</v>
      </c>
      <c r="C236" s="5"/>
      <c r="D236" s="3"/>
      <c r="E236" s="3"/>
      <c r="F236" s="42"/>
      <c r="G236" s="48"/>
      <c r="H236" s="48"/>
      <c r="I236" s="120"/>
      <c r="J236" s="167"/>
      <c r="R236" s="48"/>
      <c r="T236" s="207">
        <v>0.79</v>
      </c>
      <c r="U236" s="212"/>
      <c r="W236" s="228">
        <v>0.61</v>
      </c>
    </row>
    <row r="237" spans="1:23" ht="27.75" customHeight="1">
      <c r="A237" s="70">
        <v>200</v>
      </c>
      <c r="B237" s="6" t="s">
        <v>388</v>
      </c>
      <c r="C237" s="5"/>
      <c r="D237" s="3"/>
      <c r="E237" s="3"/>
      <c r="F237" s="42"/>
      <c r="G237" s="48"/>
      <c r="H237" s="48"/>
      <c r="I237" s="120"/>
      <c r="J237" s="167"/>
      <c r="R237" s="48"/>
      <c r="S237" s="143">
        <v>3.69</v>
      </c>
      <c r="T237" s="207">
        <v>2.94</v>
      </c>
      <c r="U237" s="212"/>
      <c r="W237" s="229">
        <v>2.99</v>
      </c>
    </row>
    <row r="238" spans="1:23" ht="17.25" customHeight="1">
      <c r="A238" s="70">
        <v>201</v>
      </c>
      <c r="B238" s="6" t="s">
        <v>388</v>
      </c>
      <c r="C238" s="5"/>
      <c r="D238" s="3"/>
      <c r="E238" s="3"/>
      <c r="F238" s="42"/>
      <c r="G238" s="48"/>
      <c r="H238" s="48"/>
      <c r="I238" s="120"/>
      <c r="J238" s="167"/>
      <c r="R238" s="48"/>
      <c r="T238" s="207"/>
      <c r="U238" s="212"/>
      <c r="W238" s="229">
        <v>3.6</v>
      </c>
    </row>
    <row r="239" spans="1:23" ht="18" customHeight="1">
      <c r="A239" s="70">
        <v>202</v>
      </c>
      <c r="B239" s="6" t="s">
        <v>581</v>
      </c>
      <c r="C239" s="5"/>
      <c r="D239" s="3"/>
      <c r="E239" s="3"/>
      <c r="F239" s="42"/>
      <c r="G239" s="48"/>
      <c r="H239" s="48"/>
      <c r="I239" s="120"/>
      <c r="J239" s="167"/>
      <c r="R239" s="48"/>
      <c r="T239" s="207"/>
      <c r="U239" s="212"/>
      <c r="W239" s="229">
        <v>4.3</v>
      </c>
    </row>
    <row r="240" spans="1:23" ht="20.25" customHeight="1">
      <c r="A240" s="70">
        <v>203</v>
      </c>
      <c r="B240" s="6" t="s">
        <v>581</v>
      </c>
      <c r="C240" s="5"/>
      <c r="D240" s="3"/>
      <c r="E240" s="3"/>
      <c r="F240" s="42"/>
      <c r="G240" s="48"/>
      <c r="H240" s="48"/>
      <c r="I240" s="120"/>
      <c r="J240" s="167"/>
      <c r="R240" s="48"/>
      <c r="T240" s="207"/>
      <c r="U240" s="212"/>
      <c r="W240" s="229">
        <v>4.1</v>
      </c>
    </row>
    <row r="241" spans="1:24" s="51" customFormat="1" ht="54.75" customHeight="1">
      <c r="A241" s="70">
        <v>204</v>
      </c>
      <c r="B241" s="46" t="s">
        <v>526</v>
      </c>
      <c r="C241" s="3">
        <v>6.12</v>
      </c>
      <c r="D241" s="5"/>
      <c r="E241" s="5"/>
      <c r="F241" s="42"/>
      <c r="G241" s="48"/>
      <c r="H241" s="48"/>
      <c r="I241" s="120"/>
      <c r="J241" s="169"/>
      <c r="K241" s="157"/>
      <c r="L241" s="184"/>
      <c r="M241" s="48">
        <v>7.99</v>
      </c>
      <c r="N241" s="157"/>
      <c r="O241" s="157"/>
      <c r="P241" s="157"/>
      <c r="Q241" s="157"/>
      <c r="R241" s="48"/>
      <c r="S241" s="157"/>
      <c r="T241" s="207"/>
      <c r="U241" s="213">
        <v>5.2</v>
      </c>
      <c r="V241" s="157"/>
      <c r="W241" s="228"/>
      <c r="X241" s="157"/>
    </row>
    <row r="242" spans="1:23" ht="80.25" customHeight="1">
      <c r="A242" s="70">
        <v>205</v>
      </c>
      <c r="B242" s="6" t="s">
        <v>527</v>
      </c>
      <c r="C242" s="5">
        <v>26.3</v>
      </c>
      <c r="D242" s="3"/>
      <c r="E242" s="3"/>
      <c r="F242" s="43"/>
      <c r="G242" s="48"/>
      <c r="H242" s="48"/>
      <c r="I242" s="120"/>
      <c r="J242" s="167"/>
      <c r="R242" s="48"/>
      <c r="T242" s="207"/>
      <c r="U242" s="212">
        <v>17.81</v>
      </c>
      <c r="W242" s="228"/>
    </row>
    <row r="243" spans="1:23" ht="27" customHeight="1">
      <c r="A243" s="70">
        <v>206</v>
      </c>
      <c r="B243" s="6" t="s">
        <v>63</v>
      </c>
      <c r="C243" s="5"/>
      <c r="D243" s="3"/>
      <c r="E243" s="3">
        <v>0.6681</v>
      </c>
      <c r="F243" s="43"/>
      <c r="G243" s="48"/>
      <c r="H243" s="48"/>
      <c r="I243" s="120"/>
      <c r="J243" s="167"/>
      <c r="P243" s="143">
        <f>6.91/10</f>
        <v>0.6910000000000001</v>
      </c>
      <c r="R243" s="48">
        <v>0.691</v>
      </c>
      <c r="T243" s="207">
        <v>0.5873</v>
      </c>
      <c r="U243" s="213">
        <v>1.0482142</v>
      </c>
      <c r="W243" s="228"/>
    </row>
    <row r="244" spans="1:10" ht="13.5" customHeight="1">
      <c r="A244" s="285" t="s">
        <v>13</v>
      </c>
      <c r="B244" s="280"/>
      <c r="C244" s="280"/>
      <c r="D244" s="280"/>
      <c r="E244" s="280"/>
      <c r="F244" s="280"/>
      <c r="G244" s="280"/>
      <c r="H244" s="280"/>
      <c r="I244" s="280"/>
      <c r="J244" s="167"/>
    </row>
    <row r="245" spans="1:24" ht="19.5" customHeight="1">
      <c r="A245" s="70">
        <v>207</v>
      </c>
      <c r="B245" s="6" t="s">
        <v>391</v>
      </c>
      <c r="C245" s="5"/>
      <c r="D245" s="5"/>
      <c r="E245" s="3">
        <v>0.48619999999999997</v>
      </c>
      <c r="F245" s="42"/>
      <c r="G245" s="135"/>
      <c r="H245" s="48"/>
      <c r="I245" s="48"/>
      <c r="J245" s="167"/>
      <c r="K245" s="143">
        <v>0.459</v>
      </c>
      <c r="R245" s="48">
        <v>0.4874</v>
      </c>
      <c r="S245" s="143">
        <v>0.472</v>
      </c>
      <c r="T245" s="207">
        <v>0.4567</v>
      </c>
      <c r="U245" s="212">
        <v>0.857</v>
      </c>
      <c r="X245" s="233"/>
    </row>
    <row r="246" spans="1:24" ht="20.25" customHeight="1">
      <c r="A246" s="70">
        <v>208</v>
      </c>
      <c r="B246" s="6" t="s">
        <v>391</v>
      </c>
      <c r="C246" s="5"/>
      <c r="D246" s="5"/>
      <c r="E246" s="18">
        <v>0.0574</v>
      </c>
      <c r="F246" s="42"/>
      <c r="G246" s="135"/>
      <c r="H246" s="48"/>
      <c r="I246" s="48"/>
      <c r="J246" s="167"/>
      <c r="K246" s="180"/>
      <c r="R246" s="48"/>
      <c r="T246" s="207"/>
      <c r="U246" s="212">
        <v>0.145</v>
      </c>
      <c r="X246" s="233"/>
    </row>
    <row r="247" spans="1:24" ht="20.25" customHeight="1">
      <c r="A247" s="70">
        <v>209</v>
      </c>
      <c r="B247" s="6" t="s">
        <v>391</v>
      </c>
      <c r="C247" s="5"/>
      <c r="D247" s="5"/>
      <c r="E247" s="18">
        <v>0.0289</v>
      </c>
      <c r="F247" s="42"/>
      <c r="G247" s="135">
        <v>0.0293</v>
      </c>
      <c r="H247" s="48"/>
      <c r="I247" s="48"/>
      <c r="J247" s="167"/>
      <c r="K247" s="180"/>
      <c r="P247" s="143">
        <f>1.45/50</f>
        <v>0.028999999999999998</v>
      </c>
      <c r="R247" s="48">
        <v>0.0291</v>
      </c>
      <c r="T247" s="207">
        <v>0.0261</v>
      </c>
      <c r="U247" s="212">
        <v>0.02</v>
      </c>
      <c r="X247" s="233"/>
    </row>
    <row r="248" spans="1:24" ht="21" customHeight="1">
      <c r="A248" s="70">
        <v>210</v>
      </c>
      <c r="B248" s="6" t="s">
        <v>85</v>
      </c>
      <c r="C248" s="5"/>
      <c r="D248" s="5"/>
      <c r="E248" s="18">
        <v>0.1357</v>
      </c>
      <c r="F248" s="42"/>
      <c r="G248" s="135">
        <v>0.1352</v>
      </c>
      <c r="H248" s="48"/>
      <c r="I248" s="135">
        <v>0.131</v>
      </c>
      <c r="J248" s="167"/>
      <c r="K248" s="143">
        <v>0.1311</v>
      </c>
      <c r="O248" s="195">
        <v>0.133</v>
      </c>
      <c r="R248" s="48"/>
      <c r="T248" s="207">
        <v>0.1353</v>
      </c>
      <c r="U248" s="212">
        <v>0.2182</v>
      </c>
      <c r="X248" s="233"/>
    </row>
    <row r="249" spans="1:24" ht="24" customHeight="1">
      <c r="A249" s="70">
        <v>211</v>
      </c>
      <c r="B249" s="6" t="s">
        <v>84</v>
      </c>
      <c r="C249" s="5"/>
      <c r="D249" s="5"/>
      <c r="E249" s="18">
        <v>0.1916</v>
      </c>
      <c r="F249" s="42"/>
      <c r="G249" s="135">
        <v>0.2043</v>
      </c>
      <c r="H249" s="48"/>
      <c r="I249" s="139"/>
      <c r="J249" s="167"/>
      <c r="K249" s="179"/>
      <c r="R249" s="48">
        <v>0.1918</v>
      </c>
      <c r="T249" s="207">
        <v>0.1729</v>
      </c>
      <c r="U249" s="212">
        <v>0.5092</v>
      </c>
      <c r="X249" s="233"/>
    </row>
    <row r="250" spans="1:24" ht="25.5" customHeight="1">
      <c r="A250" s="70">
        <v>212</v>
      </c>
      <c r="B250" s="6" t="s">
        <v>84</v>
      </c>
      <c r="C250" s="5"/>
      <c r="D250" s="5"/>
      <c r="E250" s="3">
        <v>13.21</v>
      </c>
      <c r="F250" s="42"/>
      <c r="G250" s="135"/>
      <c r="H250" s="48"/>
      <c r="I250" s="139"/>
      <c r="J250" s="167"/>
      <c r="K250" s="179"/>
      <c r="R250" s="48"/>
      <c r="T250" s="207"/>
      <c r="U250" s="213">
        <v>2.76</v>
      </c>
      <c r="X250" s="233"/>
    </row>
    <row r="251" spans="1:24" ht="26.25" customHeight="1">
      <c r="A251" s="70">
        <v>213</v>
      </c>
      <c r="B251" s="6" t="s">
        <v>44</v>
      </c>
      <c r="C251" s="5"/>
      <c r="D251" s="5"/>
      <c r="E251" s="18">
        <v>0.0563</v>
      </c>
      <c r="F251" s="44"/>
      <c r="G251" s="135">
        <v>0.0581</v>
      </c>
      <c r="H251" s="48"/>
      <c r="I251" s="135">
        <v>0.0759</v>
      </c>
      <c r="J251" s="167"/>
      <c r="K251" s="179"/>
      <c r="L251" s="189">
        <v>0.0796</v>
      </c>
      <c r="R251" s="48">
        <v>0.0563</v>
      </c>
      <c r="T251" s="207">
        <v>0.0558</v>
      </c>
      <c r="U251" s="212">
        <v>0.0985</v>
      </c>
      <c r="X251" s="233"/>
    </row>
    <row r="252" spans="1:24" ht="41.25" customHeight="1">
      <c r="A252" s="70">
        <v>214</v>
      </c>
      <c r="B252" s="6" t="s">
        <v>44</v>
      </c>
      <c r="C252" s="5"/>
      <c r="D252" s="5"/>
      <c r="E252" s="3">
        <v>0.3913</v>
      </c>
      <c r="F252" s="42"/>
      <c r="G252" s="135">
        <v>0.4126</v>
      </c>
      <c r="H252" s="48"/>
      <c r="I252" s="135">
        <v>0.6475</v>
      </c>
      <c r="J252" s="167"/>
      <c r="K252" s="179"/>
      <c r="L252" s="189">
        <v>0.6784</v>
      </c>
      <c r="R252" s="48">
        <v>0.39</v>
      </c>
      <c r="S252" s="143">
        <v>0.392</v>
      </c>
      <c r="T252" s="207">
        <v>0.38570000000000004</v>
      </c>
      <c r="U252" s="212">
        <v>0.7</v>
      </c>
      <c r="X252" s="233"/>
    </row>
    <row r="253" spans="1:24" s="51" customFormat="1" ht="24.75" customHeight="1">
      <c r="A253" s="70">
        <v>215</v>
      </c>
      <c r="B253" s="31" t="s">
        <v>392</v>
      </c>
      <c r="C253" s="5"/>
      <c r="D253" s="26"/>
      <c r="E253" s="3">
        <v>1.0121</v>
      </c>
      <c r="F253" s="133">
        <v>0.75</v>
      </c>
      <c r="G253" s="135"/>
      <c r="H253" s="48"/>
      <c r="I253" s="48"/>
      <c r="J253" s="169"/>
      <c r="K253" s="179"/>
      <c r="L253" s="184"/>
      <c r="M253" s="48">
        <v>1.075</v>
      </c>
      <c r="N253" s="157"/>
      <c r="O253" s="157"/>
      <c r="P253" s="157"/>
      <c r="Q253" s="157"/>
      <c r="R253" s="48">
        <v>0.653</v>
      </c>
      <c r="S253" s="157"/>
      <c r="T253" s="207"/>
      <c r="U253" s="213">
        <v>0.62</v>
      </c>
      <c r="V253" s="157"/>
      <c r="W253" s="157"/>
      <c r="X253" s="233"/>
    </row>
    <row r="254" spans="1:24" s="51" customFormat="1" ht="25.5" customHeight="1">
      <c r="A254" s="70">
        <v>216</v>
      </c>
      <c r="B254" s="31" t="s">
        <v>392</v>
      </c>
      <c r="C254" s="5"/>
      <c r="D254" s="26"/>
      <c r="E254" s="3">
        <v>47.04</v>
      </c>
      <c r="F254" s="42"/>
      <c r="G254" s="135"/>
      <c r="H254" s="48"/>
      <c r="I254" s="48"/>
      <c r="J254" s="169"/>
      <c r="K254" s="179"/>
      <c r="L254" s="184"/>
      <c r="M254" s="48">
        <v>2.428</v>
      </c>
      <c r="N254" s="157"/>
      <c r="O254" s="157"/>
      <c r="P254" s="157"/>
      <c r="Q254" s="157"/>
      <c r="R254" s="48"/>
      <c r="S254" s="157"/>
      <c r="T254" s="207"/>
      <c r="U254" s="212">
        <v>2.013</v>
      </c>
      <c r="V254" s="157"/>
      <c r="W254" s="157"/>
      <c r="X254" s="233"/>
    </row>
    <row r="255" spans="1:24" s="103" customFormat="1" ht="28.5" customHeight="1">
      <c r="A255" s="70">
        <v>217</v>
      </c>
      <c r="B255" s="6" t="s">
        <v>528</v>
      </c>
      <c r="C255" s="5"/>
      <c r="D255" s="5"/>
      <c r="E255" s="3">
        <v>17.6</v>
      </c>
      <c r="F255" s="49"/>
      <c r="G255" s="135"/>
      <c r="H255" s="48"/>
      <c r="I255" s="48"/>
      <c r="J255" s="170"/>
      <c r="K255" s="179"/>
      <c r="L255" s="185"/>
      <c r="M255" s="48">
        <v>7.634</v>
      </c>
      <c r="N255" s="158"/>
      <c r="O255" s="158"/>
      <c r="P255" s="158"/>
      <c r="Q255" s="158"/>
      <c r="R255" s="48"/>
      <c r="S255" s="158"/>
      <c r="T255" s="207"/>
      <c r="U255" s="212">
        <v>10.241</v>
      </c>
      <c r="V255" s="158"/>
      <c r="W255" s="158"/>
      <c r="X255" s="233"/>
    </row>
    <row r="256" spans="1:24" ht="32.25" customHeight="1">
      <c r="A256" s="70">
        <v>218</v>
      </c>
      <c r="B256" s="6" t="s">
        <v>393</v>
      </c>
      <c r="C256" s="5"/>
      <c r="D256" s="5"/>
      <c r="E256" s="3"/>
      <c r="F256" s="42"/>
      <c r="G256" s="135"/>
      <c r="H256" s="48"/>
      <c r="I256" s="48"/>
      <c r="J256" s="167"/>
      <c r="K256" s="179"/>
      <c r="M256" s="48"/>
      <c r="R256" s="48"/>
      <c r="T256" s="207"/>
      <c r="U256" s="212">
        <v>6.472</v>
      </c>
      <c r="X256" s="233"/>
    </row>
    <row r="257" spans="1:24" ht="32.25" customHeight="1">
      <c r="A257" s="70">
        <v>219</v>
      </c>
      <c r="B257" s="6" t="s">
        <v>393</v>
      </c>
      <c r="C257" s="5"/>
      <c r="D257" s="5"/>
      <c r="E257" s="3">
        <v>2.278</v>
      </c>
      <c r="F257" s="133">
        <v>0.8</v>
      </c>
      <c r="G257" s="135"/>
      <c r="H257" s="48"/>
      <c r="I257" s="48"/>
      <c r="J257" s="167"/>
      <c r="K257" s="179"/>
      <c r="M257" s="48">
        <v>1.032</v>
      </c>
      <c r="R257" s="48">
        <v>0.745</v>
      </c>
      <c r="T257" s="207"/>
      <c r="U257" s="213">
        <v>0.819</v>
      </c>
      <c r="X257" s="233"/>
    </row>
    <row r="258" spans="1:24" ht="32.25" customHeight="1">
      <c r="A258" s="70">
        <v>220</v>
      </c>
      <c r="B258" s="6" t="s">
        <v>86</v>
      </c>
      <c r="C258" s="5"/>
      <c r="D258" s="5"/>
      <c r="E258" s="3"/>
      <c r="F258" s="42"/>
      <c r="G258" s="135"/>
      <c r="H258" s="48"/>
      <c r="I258" s="48"/>
      <c r="J258" s="167"/>
      <c r="K258" s="179"/>
      <c r="M258" s="48"/>
      <c r="Q258" s="48">
        <v>8.2</v>
      </c>
      <c r="R258" s="48">
        <v>16.064</v>
      </c>
      <c r="S258" s="143">
        <v>4.75</v>
      </c>
      <c r="T258" s="207">
        <v>5.665</v>
      </c>
      <c r="U258" s="212">
        <v>7.424</v>
      </c>
      <c r="X258" s="233"/>
    </row>
    <row r="259" spans="1:24" ht="21.75" customHeight="1">
      <c r="A259" s="70">
        <v>221</v>
      </c>
      <c r="B259" s="6" t="s">
        <v>226</v>
      </c>
      <c r="C259" s="5"/>
      <c r="D259" s="5"/>
      <c r="E259" s="3">
        <v>0.2042</v>
      </c>
      <c r="F259" s="42"/>
      <c r="G259" s="135">
        <v>0.2121</v>
      </c>
      <c r="H259" s="48"/>
      <c r="I259" s="48"/>
      <c r="J259" s="167"/>
      <c r="K259" s="143">
        <v>0.199</v>
      </c>
      <c r="M259" s="48"/>
      <c r="Q259" s="48"/>
      <c r="R259" s="48">
        <v>0.208</v>
      </c>
      <c r="T259" s="207">
        <v>0.201</v>
      </c>
      <c r="U259" s="212">
        <v>0.612</v>
      </c>
      <c r="X259" s="233"/>
    </row>
    <row r="260" spans="1:24" ht="26.25" customHeight="1">
      <c r="A260" s="70">
        <v>222</v>
      </c>
      <c r="B260" s="4" t="s">
        <v>394</v>
      </c>
      <c r="C260" s="5"/>
      <c r="D260" s="5"/>
      <c r="E260" s="3"/>
      <c r="F260" s="42"/>
      <c r="G260" s="135"/>
      <c r="H260" s="48"/>
      <c r="I260" s="48"/>
      <c r="J260" s="167"/>
      <c r="K260" s="179"/>
      <c r="M260" s="48">
        <v>3.438</v>
      </c>
      <c r="Q260" s="48"/>
      <c r="R260" s="48">
        <v>4.212</v>
      </c>
      <c r="T260" s="207"/>
      <c r="U260" s="212">
        <v>2.85</v>
      </c>
      <c r="X260" s="233"/>
    </row>
    <row r="261" spans="1:24" s="51" customFormat="1" ht="22.5" customHeight="1">
      <c r="A261" s="70">
        <v>223</v>
      </c>
      <c r="B261" s="31" t="s">
        <v>261</v>
      </c>
      <c r="C261" s="5"/>
      <c r="D261" s="26"/>
      <c r="E261" s="3">
        <v>0.462</v>
      </c>
      <c r="F261" s="42"/>
      <c r="G261" s="135"/>
      <c r="H261" s="48">
        <v>0.44</v>
      </c>
      <c r="I261" s="48"/>
      <c r="J261" s="169"/>
      <c r="K261" s="179"/>
      <c r="L261" s="184"/>
      <c r="M261" s="48"/>
      <c r="N261" s="157"/>
      <c r="O261" s="157"/>
      <c r="P261" s="157"/>
      <c r="Q261" s="48"/>
      <c r="R261" s="48">
        <v>3.57</v>
      </c>
      <c r="S261" s="157"/>
      <c r="T261" s="207">
        <v>0.5485</v>
      </c>
      <c r="U261" s="212">
        <v>1</v>
      </c>
      <c r="V261" s="157"/>
      <c r="W261" s="157"/>
      <c r="X261" s="233"/>
    </row>
    <row r="262" spans="1:24" ht="23.25" customHeight="1">
      <c r="A262" s="70">
        <v>224</v>
      </c>
      <c r="B262" s="6" t="s">
        <v>230</v>
      </c>
      <c r="C262" s="5"/>
      <c r="D262" s="5"/>
      <c r="E262" s="3">
        <v>290.4</v>
      </c>
      <c r="F262" s="42"/>
      <c r="G262" s="135"/>
      <c r="H262" s="48"/>
      <c r="I262" s="48"/>
      <c r="J262" s="167"/>
      <c r="K262" s="179"/>
      <c r="M262" s="48">
        <v>29.9</v>
      </c>
      <c r="Q262" s="48">
        <v>265</v>
      </c>
      <c r="R262" s="48">
        <v>25.428</v>
      </c>
      <c r="S262" s="206">
        <v>28.54</v>
      </c>
      <c r="T262" s="207"/>
      <c r="U262" s="212">
        <v>22.79</v>
      </c>
      <c r="X262" s="233"/>
    </row>
    <row r="263" spans="1:24" s="51" customFormat="1" ht="21.75" customHeight="1">
      <c r="A263" s="70">
        <v>225</v>
      </c>
      <c r="B263" s="6" t="s">
        <v>529</v>
      </c>
      <c r="C263" s="5"/>
      <c r="D263" s="5"/>
      <c r="E263" s="3"/>
      <c r="F263" s="42"/>
      <c r="G263" s="135"/>
      <c r="H263" s="48"/>
      <c r="I263" s="48"/>
      <c r="J263" s="169"/>
      <c r="K263" s="179"/>
      <c r="L263" s="184"/>
      <c r="M263" s="48">
        <v>999</v>
      </c>
      <c r="N263" s="157"/>
      <c r="O263" s="157"/>
      <c r="P263" s="157"/>
      <c r="Q263" s="48">
        <v>709.65</v>
      </c>
      <c r="R263" s="48">
        <v>727.45</v>
      </c>
      <c r="S263" s="157"/>
      <c r="T263" s="207">
        <v>711.26</v>
      </c>
      <c r="U263" s="212">
        <v>727.26</v>
      </c>
      <c r="V263" s="157"/>
      <c r="W263" s="157"/>
      <c r="X263" s="233"/>
    </row>
    <row r="264" spans="1:24" ht="43.5" customHeight="1">
      <c r="A264" s="70">
        <v>226</v>
      </c>
      <c r="B264" s="6" t="s">
        <v>395</v>
      </c>
      <c r="C264" s="5"/>
      <c r="D264" s="5"/>
      <c r="E264" s="3">
        <v>7.3</v>
      </c>
      <c r="F264" s="42"/>
      <c r="G264" s="135"/>
      <c r="H264" s="48"/>
      <c r="I264" s="48"/>
      <c r="J264" s="167"/>
      <c r="K264" s="179"/>
      <c r="M264" s="48">
        <v>25.4</v>
      </c>
      <c r="R264" s="48">
        <v>18.015</v>
      </c>
      <c r="T264" s="207"/>
      <c r="U264" s="212">
        <v>7.002</v>
      </c>
      <c r="X264" s="233"/>
    </row>
    <row r="265" spans="1:24" ht="31.5" customHeight="1">
      <c r="A265" s="70">
        <v>227</v>
      </c>
      <c r="B265" s="6" t="s">
        <v>395</v>
      </c>
      <c r="C265" s="5"/>
      <c r="D265" s="5"/>
      <c r="E265" s="3"/>
      <c r="F265" s="42"/>
      <c r="G265" s="135"/>
      <c r="H265" s="48"/>
      <c r="I265" s="48"/>
      <c r="J265" s="167"/>
      <c r="K265" s="179"/>
      <c r="R265" s="48"/>
      <c r="T265" s="207"/>
      <c r="U265" s="212">
        <v>1.784</v>
      </c>
      <c r="X265" s="232">
        <v>1.421</v>
      </c>
    </row>
    <row r="266" spans="1:24" ht="19.5" customHeight="1">
      <c r="A266" s="70">
        <v>228</v>
      </c>
      <c r="B266" s="6" t="s">
        <v>395</v>
      </c>
      <c r="C266" s="5"/>
      <c r="D266" s="5"/>
      <c r="E266" s="18">
        <v>0.045000000000000005</v>
      </c>
      <c r="F266" s="42"/>
      <c r="G266" s="135"/>
      <c r="H266" s="48"/>
      <c r="I266" s="139">
        <v>0.0459</v>
      </c>
      <c r="J266" s="167"/>
      <c r="K266" s="143">
        <v>0.042</v>
      </c>
      <c r="L266" s="189">
        <v>0.0392</v>
      </c>
      <c r="O266" s="195">
        <v>0.0417</v>
      </c>
      <c r="R266" s="48">
        <v>0.0443</v>
      </c>
      <c r="T266" s="207">
        <v>0.038900000000000004</v>
      </c>
      <c r="U266" s="212">
        <v>0.0685</v>
      </c>
      <c r="X266" s="233"/>
    </row>
    <row r="267" spans="1:24" ht="39" customHeight="1">
      <c r="A267" s="70">
        <v>229</v>
      </c>
      <c r="B267" s="6" t="s">
        <v>395</v>
      </c>
      <c r="C267" s="6"/>
      <c r="D267" s="5"/>
      <c r="E267" s="5">
        <v>3.3101000000000003</v>
      </c>
      <c r="F267" s="42"/>
      <c r="G267" s="135"/>
      <c r="H267" s="48"/>
      <c r="I267" s="139"/>
      <c r="J267" s="167"/>
      <c r="K267" s="179"/>
      <c r="R267" s="48"/>
      <c r="T267" s="207">
        <v>2.949</v>
      </c>
      <c r="U267" s="212">
        <v>0.0317</v>
      </c>
      <c r="X267" s="233"/>
    </row>
    <row r="268" spans="1:24" ht="19.5" customHeight="1">
      <c r="A268" s="70">
        <v>230</v>
      </c>
      <c r="B268" s="6" t="s">
        <v>396</v>
      </c>
      <c r="C268" s="5"/>
      <c r="D268" s="5"/>
      <c r="E268" s="18">
        <v>0.0408</v>
      </c>
      <c r="F268" s="42"/>
      <c r="G268" s="135"/>
      <c r="H268" s="48"/>
      <c r="I268" s="139"/>
      <c r="J268" s="167"/>
      <c r="K268" s="179"/>
      <c r="R268" s="48"/>
      <c r="T268" s="207"/>
      <c r="U268" s="213">
        <v>0.084</v>
      </c>
      <c r="X268" s="233"/>
    </row>
    <row r="269" spans="1:24" ht="15.75" customHeight="1">
      <c r="A269" s="70">
        <v>231</v>
      </c>
      <c r="B269" s="6" t="s">
        <v>396</v>
      </c>
      <c r="C269" s="5"/>
      <c r="D269" s="5"/>
      <c r="E269" s="18"/>
      <c r="F269" s="42"/>
      <c r="G269" s="135"/>
      <c r="H269" s="48"/>
      <c r="I269" s="139"/>
      <c r="J269" s="167"/>
      <c r="K269" s="179"/>
      <c r="R269" s="48">
        <v>0.0663</v>
      </c>
      <c r="T269" s="207">
        <v>0.066</v>
      </c>
      <c r="U269" s="212">
        <v>0.10540000000000001</v>
      </c>
      <c r="X269" s="232">
        <v>0.066</v>
      </c>
    </row>
    <row r="270" spans="1:24" ht="29.25" customHeight="1">
      <c r="A270" s="70">
        <v>232</v>
      </c>
      <c r="B270" s="6" t="s">
        <v>396</v>
      </c>
      <c r="C270" s="5"/>
      <c r="D270" s="5"/>
      <c r="E270" s="18">
        <v>0.04</v>
      </c>
      <c r="F270" s="42"/>
      <c r="G270" s="135"/>
      <c r="H270" s="48"/>
      <c r="I270" s="139"/>
      <c r="J270" s="167"/>
      <c r="K270" s="179"/>
      <c r="R270" s="48">
        <v>0.0398</v>
      </c>
      <c r="T270" s="207">
        <v>0.0398</v>
      </c>
      <c r="U270" s="212">
        <v>0.0646</v>
      </c>
      <c r="X270" s="232">
        <v>0.0396</v>
      </c>
    </row>
    <row r="271" spans="1:24" ht="19.5" customHeight="1">
      <c r="A271" s="70">
        <v>233</v>
      </c>
      <c r="B271" s="6" t="s">
        <v>396</v>
      </c>
      <c r="C271" s="5"/>
      <c r="D271" s="5"/>
      <c r="E271" s="3"/>
      <c r="F271" s="42"/>
      <c r="G271" s="135"/>
      <c r="H271" s="48"/>
      <c r="I271" s="139"/>
      <c r="J271" s="167"/>
      <c r="K271" s="179"/>
      <c r="R271" s="48"/>
      <c r="T271" s="207">
        <v>1.7168999999999999</v>
      </c>
      <c r="U271" s="212">
        <v>2.084</v>
      </c>
      <c r="X271" s="232">
        <v>1.683</v>
      </c>
    </row>
    <row r="272" spans="1:24" ht="21.75" customHeight="1">
      <c r="A272" s="70">
        <v>234</v>
      </c>
      <c r="B272" s="6" t="s">
        <v>397</v>
      </c>
      <c r="C272" s="5"/>
      <c r="D272" s="5"/>
      <c r="E272" s="18">
        <v>0.024999999999999998</v>
      </c>
      <c r="F272" s="42"/>
      <c r="G272" s="135"/>
      <c r="H272" s="48"/>
      <c r="I272" s="139"/>
      <c r="J272" s="167"/>
      <c r="K272" s="179"/>
      <c r="R272" s="48"/>
      <c r="T272" s="207">
        <v>0.0224</v>
      </c>
      <c r="U272" s="212">
        <v>0.047900000000000005</v>
      </c>
      <c r="X272" s="233"/>
    </row>
    <row r="273" spans="1:24" ht="30" customHeight="1">
      <c r="A273" s="70">
        <v>235</v>
      </c>
      <c r="B273" s="6" t="s">
        <v>397</v>
      </c>
      <c r="C273" s="5"/>
      <c r="D273" s="5"/>
      <c r="E273" s="18">
        <v>0.050800000000000005</v>
      </c>
      <c r="F273" s="42"/>
      <c r="G273" s="135"/>
      <c r="H273" s="48"/>
      <c r="I273" s="139"/>
      <c r="J273" s="167"/>
      <c r="K273" s="179"/>
      <c r="R273" s="48">
        <v>0.09</v>
      </c>
      <c r="T273" s="207">
        <v>0.10110000000000001</v>
      </c>
      <c r="U273" s="212">
        <v>0.2232</v>
      </c>
      <c r="X273" s="233"/>
    </row>
    <row r="274" spans="1:24" ht="30.75" customHeight="1">
      <c r="A274" s="70">
        <v>236</v>
      </c>
      <c r="B274" s="6" t="s">
        <v>397</v>
      </c>
      <c r="C274" s="5"/>
      <c r="D274" s="5"/>
      <c r="E274" s="18">
        <v>0.1059</v>
      </c>
      <c r="F274" s="42"/>
      <c r="G274" s="135"/>
      <c r="H274" s="48"/>
      <c r="I274" s="139">
        <v>0.1059</v>
      </c>
      <c r="J274" s="167"/>
      <c r="K274" s="179"/>
      <c r="L274" s="189">
        <v>0.1429</v>
      </c>
      <c r="R274" s="48">
        <v>0.104</v>
      </c>
      <c r="T274" s="207">
        <v>0.0907</v>
      </c>
      <c r="U274" s="212">
        <v>0.178</v>
      </c>
      <c r="X274" s="233"/>
    </row>
    <row r="275" spans="1:24" s="85" customFormat="1" ht="31.5" customHeight="1">
      <c r="A275" s="70">
        <v>237</v>
      </c>
      <c r="B275" s="4" t="s">
        <v>231</v>
      </c>
      <c r="C275" s="5"/>
      <c r="D275" s="3"/>
      <c r="E275" s="3">
        <v>3.5875</v>
      </c>
      <c r="F275" s="42"/>
      <c r="G275" s="135"/>
      <c r="H275" s="48"/>
      <c r="I275" s="139"/>
      <c r="J275" s="167"/>
      <c r="K275" s="179"/>
      <c r="L275" s="139"/>
      <c r="M275" s="122"/>
      <c r="N275" s="122"/>
      <c r="O275" s="122"/>
      <c r="P275" s="122"/>
      <c r="Q275" s="122"/>
      <c r="R275" s="48"/>
      <c r="S275" s="122"/>
      <c r="T275" s="207">
        <v>3.4554</v>
      </c>
      <c r="U275" s="212">
        <v>4.427</v>
      </c>
      <c r="V275" s="122"/>
      <c r="W275" s="122"/>
      <c r="X275" s="232">
        <v>16.5</v>
      </c>
    </row>
    <row r="276" spans="1:24" s="85" customFormat="1" ht="21.75" customHeight="1">
      <c r="A276" s="70">
        <v>238</v>
      </c>
      <c r="B276" s="4" t="s">
        <v>87</v>
      </c>
      <c r="C276" s="5"/>
      <c r="D276" s="3"/>
      <c r="E276" s="18">
        <v>0.1067</v>
      </c>
      <c r="F276" s="42"/>
      <c r="G276" s="135"/>
      <c r="H276" s="48"/>
      <c r="I276" s="137">
        <v>0.0319</v>
      </c>
      <c r="J276" s="167"/>
      <c r="K276" s="143">
        <v>0.0817</v>
      </c>
      <c r="L276" s="139"/>
      <c r="M276" s="122"/>
      <c r="N276" s="122"/>
      <c r="O276" s="122"/>
      <c r="P276" s="143">
        <f>3.5/60</f>
        <v>0.058333333333333334</v>
      </c>
      <c r="Q276" s="122"/>
      <c r="R276" s="48">
        <v>0.119</v>
      </c>
      <c r="S276" s="122"/>
      <c r="T276" s="207">
        <v>0.057</v>
      </c>
      <c r="U276" s="212">
        <v>0.1395</v>
      </c>
      <c r="V276" s="122"/>
      <c r="W276" s="122"/>
      <c r="X276" s="233"/>
    </row>
    <row r="277" spans="1:24" ht="21.75" customHeight="1">
      <c r="A277" s="70">
        <v>239</v>
      </c>
      <c r="B277" s="6" t="s">
        <v>87</v>
      </c>
      <c r="C277" s="5"/>
      <c r="D277" s="5"/>
      <c r="E277" s="3">
        <v>0.8228</v>
      </c>
      <c r="F277" s="42"/>
      <c r="G277" s="135"/>
      <c r="H277" s="48"/>
      <c r="I277" s="137">
        <v>0.14</v>
      </c>
      <c r="J277" s="167"/>
      <c r="K277" s="179"/>
      <c r="P277" s="143">
        <f>4.1/10</f>
        <v>0.41</v>
      </c>
      <c r="R277" s="48">
        <v>0.855</v>
      </c>
      <c r="T277" s="207">
        <v>0.3895</v>
      </c>
      <c r="U277" s="212">
        <v>0.857</v>
      </c>
      <c r="X277" s="233"/>
    </row>
    <row r="278" spans="1:24" ht="29.25" customHeight="1">
      <c r="A278" s="70">
        <v>240</v>
      </c>
      <c r="B278" s="4" t="s">
        <v>285</v>
      </c>
      <c r="C278" s="5"/>
      <c r="D278" s="5"/>
      <c r="E278" s="3"/>
      <c r="F278" s="42"/>
      <c r="G278" s="135">
        <v>12.414</v>
      </c>
      <c r="H278" s="48"/>
      <c r="I278" s="139"/>
      <c r="J278" s="167"/>
      <c r="K278" s="179"/>
      <c r="R278" s="48"/>
      <c r="T278" s="207"/>
      <c r="U278" s="212"/>
      <c r="X278" s="233"/>
    </row>
    <row r="279" spans="1:24" ht="25.5" customHeight="1">
      <c r="A279" s="70">
        <v>241</v>
      </c>
      <c r="B279" s="4" t="s">
        <v>285</v>
      </c>
      <c r="C279" s="5"/>
      <c r="D279" s="5"/>
      <c r="E279" s="3"/>
      <c r="F279" s="42"/>
      <c r="G279" s="135">
        <v>42.4771</v>
      </c>
      <c r="H279" s="48"/>
      <c r="I279" s="48"/>
      <c r="J279" s="167"/>
      <c r="K279" s="179"/>
      <c r="R279" s="48"/>
      <c r="T279" s="207"/>
      <c r="U279" s="212"/>
      <c r="X279" s="233"/>
    </row>
    <row r="280" spans="1:24" ht="27.75" customHeight="1">
      <c r="A280" s="70">
        <v>242</v>
      </c>
      <c r="B280" s="4" t="s">
        <v>285</v>
      </c>
      <c r="C280" s="5"/>
      <c r="D280" s="5"/>
      <c r="E280" s="3"/>
      <c r="F280" s="42"/>
      <c r="G280" s="135">
        <v>73.5116</v>
      </c>
      <c r="H280" s="48"/>
      <c r="I280" s="48"/>
      <c r="J280" s="167"/>
      <c r="K280" s="179"/>
      <c r="R280" s="48"/>
      <c r="T280" s="207"/>
      <c r="U280" s="212"/>
      <c r="X280" s="233"/>
    </row>
    <row r="281" spans="1:24" ht="27.75" customHeight="1">
      <c r="A281" s="70">
        <v>243</v>
      </c>
      <c r="B281" s="6" t="s">
        <v>332</v>
      </c>
      <c r="C281" s="5"/>
      <c r="D281" s="5"/>
      <c r="E281" s="18">
        <v>0.0453</v>
      </c>
      <c r="F281" s="42"/>
      <c r="G281" s="135"/>
      <c r="H281" s="48"/>
      <c r="I281" s="48"/>
      <c r="J281" s="167"/>
      <c r="K281" s="143">
        <v>0.0533</v>
      </c>
      <c r="R281" s="48"/>
      <c r="T281" s="207">
        <v>0.0475</v>
      </c>
      <c r="U281" s="212">
        <v>0.0853</v>
      </c>
      <c r="X281" s="233"/>
    </row>
    <row r="282" spans="1:24" ht="24" customHeight="1">
      <c r="A282" s="70">
        <v>244</v>
      </c>
      <c r="B282" s="6" t="s">
        <v>417</v>
      </c>
      <c r="C282" s="5"/>
      <c r="D282" s="5"/>
      <c r="E282" s="18">
        <v>0.6776</v>
      </c>
      <c r="F282" s="42"/>
      <c r="G282" s="135">
        <v>0.7139</v>
      </c>
      <c r="H282" s="48"/>
      <c r="I282" s="48"/>
      <c r="J282" s="167"/>
      <c r="K282" s="179"/>
      <c r="Q282" s="48">
        <v>0.7116</v>
      </c>
      <c r="R282" s="48">
        <v>0.479</v>
      </c>
      <c r="T282" s="207">
        <v>0.5325</v>
      </c>
      <c r="U282" s="212">
        <v>0.9728</v>
      </c>
      <c r="X282" s="233"/>
    </row>
    <row r="283" spans="1:24" ht="19.5" customHeight="1">
      <c r="A283" s="70">
        <v>245</v>
      </c>
      <c r="B283" s="6" t="s">
        <v>417</v>
      </c>
      <c r="C283" s="5"/>
      <c r="D283" s="5"/>
      <c r="E283" s="18">
        <v>0.5195</v>
      </c>
      <c r="F283" s="42"/>
      <c r="G283" s="135"/>
      <c r="H283" s="48"/>
      <c r="I283" s="48"/>
      <c r="J283" s="167"/>
      <c r="K283" s="179"/>
      <c r="Q283" s="48">
        <v>0.6553</v>
      </c>
      <c r="R283" s="48">
        <v>0.4867</v>
      </c>
      <c r="T283" s="207">
        <v>0.5366000000000001</v>
      </c>
      <c r="U283" s="212">
        <v>0.9742000000000001</v>
      </c>
      <c r="X283" s="233"/>
    </row>
    <row r="284" spans="1:24" s="103" customFormat="1" ht="28.5" customHeight="1">
      <c r="A284" s="70">
        <v>246</v>
      </c>
      <c r="B284" s="6" t="s">
        <v>516</v>
      </c>
      <c r="C284" s="5"/>
      <c r="D284" s="5"/>
      <c r="E284" s="18">
        <v>0.6535</v>
      </c>
      <c r="F284" s="49"/>
      <c r="G284" s="135">
        <v>0.7169</v>
      </c>
      <c r="H284" s="48"/>
      <c r="I284" s="48"/>
      <c r="J284" s="170"/>
      <c r="K284" s="179"/>
      <c r="L284" s="189">
        <v>0.93</v>
      </c>
      <c r="M284" s="158"/>
      <c r="N284" s="158"/>
      <c r="O284" s="158"/>
      <c r="P284" s="158"/>
      <c r="Q284" s="48">
        <v>0.925</v>
      </c>
      <c r="R284" s="48">
        <v>0.6855</v>
      </c>
      <c r="S284" s="158"/>
      <c r="T284" s="207">
        <v>0.6606000000000001</v>
      </c>
      <c r="U284" s="212">
        <v>1.244</v>
      </c>
      <c r="V284" s="158"/>
      <c r="W284" s="158"/>
      <c r="X284" s="233"/>
    </row>
    <row r="285" spans="1:24" s="103" customFormat="1" ht="28.5" customHeight="1">
      <c r="A285" s="70">
        <v>247</v>
      </c>
      <c r="B285" s="6" t="s">
        <v>516</v>
      </c>
      <c r="C285" s="5"/>
      <c r="D285" s="5"/>
      <c r="E285" s="18">
        <v>0.6535</v>
      </c>
      <c r="F285" s="49"/>
      <c r="G285" s="135"/>
      <c r="H285" s="48"/>
      <c r="I285" s="48"/>
      <c r="J285" s="170"/>
      <c r="K285" s="179"/>
      <c r="L285" s="189">
        <v>0.93</v>
      </c>
      <c r="M285" s="158"/>
      <c r="N285" s="158"/>
      <c r="O285" s="158"/>
      <c r="P285" s="158"/>
      <c r="Q285" s="48">
        <v>0.925</v>
      </c>
      <c r="R285" s="48">
        <v>0.6855</v>
      </c>
      <c r="S285" s="158"/>
      <c r="T285" s="207">
        <v>0.6606000000000001</v>
      </c>
      <c r="U285" s="212">
        <v>1.244</v>
      </c>
      <c r="V285" s="158"/>
      <c r="W285" s="158"/>
      <c r="X285" s="233"/>
    </row>
    <row r="286" spans="1:24" s="103" customFormat="1" ht="28.5" customHeight="1">
      <c r="A286" s="70">
        <v>248</v>
      </c>
      <c r="B286" s="6" t="s">
        <v>594</v>
      </c>
      <c r="C286" s="5"/>
      <c r="D286" s="5"/>
      <c r="E286" s="3"/>
      <c r="F286" s="49"/>
      <c r="G286" s="135"/>
      <c r="H286" s="48"/>
      <c r="I286" s="48"/>
      <c r="J286" s="170"/>
      <c r="K286" s="179"/>
      <c r="L286" s="48"/>
      <c r="M286" s="158"/>
      <c r="N286" s="158"/>
      <c r="O286" s="158"/>
      <c r="P286" s="158"/>
      <c r="Q286" s="158"/>
      <c r="R286" s="48"/>
      <c r="S286" s="158"/>
      <c r="T286" s="207"/>
      <c r="U286" s="213">
        <v>81.94</v>
      </c>
      <c r="V286" s="158"/>
      <c r="W286" s="158"/>
      <c r="X286" s="233"/>
    </row>
    <row r="287" spans="1:24" ht="30" customHeight="1">
      <c r="A287" s="70">
        <v>249</v>
      </c>
      <c r="B287" s="6" t="s">
        <v>14</v>
      </c>
      <c r="C287" s="5"/>
      <c r="D287" s="5"/>
      <c r="E287" s="18">
        <v>0.030699999999999998</v>
      </c>
      <c r="F287" s="5">
        <v>0.0179</v>
      </c>
      <c r="G287" s="135"/>
      <c r="H287" s="48"/>
      <c r="I287" s="48"/>
      <c r="J287" s="120">
        <v>0.0163</v>
      </c>
      <c r="K287" s="143">
        <v>0.013</v>
      </c>
      <c r="L287" s="48"/>
      <c r="R287" s="48"/>
      <c r="T287" s="207">
        <v>0.0489</v>
      </c>
      <c r="U287" s="212">
        <v>0.0825</v>
      </c>
      <c r="X287" s="233"/>
    </row>
    <row r="288" spans="1:24" s="86" customFormat="1" ht="14.25" customHeight="1">
      <c r="A288" s="281" t="s">
        <v>90</v>
      </c>
      <c r="B288" s="282"/>
      <c r="C288" s="282"/>
      <c r="D288" s="282"/>
      <c r="E288" s="282"/>
      <c r="F288" s="282"/>
      <c r="G288" s="282"/>
      <c r="H288" s="282"/>
      <c r="I288" s="282"/>
      <c r="J288" s="168"/>
      <c r="K288" s="47"/>
      <c r="L288" s="139"/>
      <c r="M288" s="47"/>
      <c r="N288" s="47"/>
      <c r="O288" s="47"/>
      <c r="P288" s="47"/>
      <c r="Q288" s="47"/>
      <c r="R288" s="47"/>
      <c r="S288" s="47"/>
      <c r="T288" s="47"/>
      <c r="U288" s="47"/>
      <c r="V288" s="47"/>
      <c r="W288" s="47"/>
      <c r="X288" s="47"/>
    </row>
    <row r="289" spans="1:24" ht="22.5" customHeight="1">
      <c r="A289" s="70">
        <v>250</v>
      </c>
      <c r="B289" s="6" t="s">
        <v>88</v>
      </c>
      <c r="C289" s="5"/>
      <c r="D289" s="5"/>
      <c r="E289" s="132">
        <v>0.0931</v>
      </c>
      <c r="F289" s="42"/>
      <c r="G289" s="48"/>
      <c r="H289" s="48"/>
      <c r="I289" s="48"/>
      <c r="J289" s="167"/>
      <c r="K289" s="179"/>
      <c r="L289" s="48"/>
      <c r="R289" s="48">
        <v>0.098</v>
      </c>
      <c r="T289" s="207">
        <v>0.0825</v>
      </c>
      <c r="U289" s="212">
        <v>0.1564</v>
      </c>
      <c r="X289" s="233"/>
    </row>
    <row r="290" spans="1:24" ht="21.75" customHeight="1">
      <c r="A290" s="70">
        <v>251</v>
      </c>
      <c r="B290" s="6" t="s">
        <v>89</v>
      </c>
      <c r="C290" s="5"/>
      <c r="D290" s="5"/>
      <c r="E290" s="132">
        <v>0.0185</v>
      </c>
      <c r="F290" s="133">
        <v>0.025</v>
      </c>
      <c r="G290" s="48"/>
      <c r="H290" s="48"/>
      <c r="I290" s="48"/>
      <c r="J290" s="167"/>
      <c r="K290" s="143">
        <v>0.025</v>
      </c>
      <c r="L290" s="48"/>
      <c r="R290" s="48"/>
      <c r="T290" s="207">
        <v>0.0262</v>
      </c>
      <c r="U290" s="212">
        <v>0.048400000000000006</v>
      </c>
      <c r="X290" s="233"/>
    </row>
    <row r="291" spans="1:24" ht="21" customHeight="1">
      <c r="A291" s="70">
        <v>252</v>
      </c>
      <c r="B291" s="6" t="s">
        <v>89</v>
      </c>
      <c r="C291" s="5"/>
      <c r="D291" s="5"/>
      <c r="E291" s="132">
        <v>0.4425</v>
      </c>
      <c r="F291" s="42"/>
      <c r="G291" s="48"/>
      <c r="H291" s="48"/>
      <c r="I291" s="48"/>
      <c r="J291" s="167"/>
      <c r="K291" s="143">
        <v>0.417</v>
      </c>
      <c r="L291" s="48"/>
      <c r="R291" s="48"/>
      <c r="T291" s="207">
        <v>0.4126</v>
      </c>
      <c r="U291" s="212">
        <v>0.713</v>
      </c>
      <c r="X291" s="233"/>
    </row>
    <row r="292" spans="1:24" ht="21" customHeight="1">
      <c r="A292" s="70">
        <v>253</v>
      </c>
      <c r="B292" s="6" t="s">
        <v>595</v>
      </c>
      <c r="C292" s="5"/>
      <c r="D292" s="5"/>
      <c r="E292" s="132"/>
      <c r="F292" s="42"/>
      <c r="G292" s="48"/>
      <c r="H292" s="48"/>
      <c r="I292" s="48"/>
      <c r="J292" s="167"/>
      <c r="K292" s="179"/>
      <c r="L292" s="48"/>
      <c r="R292" s="48"/>
      <c r="T292" s="207"/>
      <c r="U292" s="213">
        <v>6.5</v>
      </c>
      <c r="X292" s="233"/>
    </row>
    <row r="293" spans="1:24" ht="18.75" customHeight="1">
      <c r="A293" s="70">
        <v>254</v>
      </c>
      <c r="B293" s="6" t="s">
        <v>91</v>
      </c>
      <c r="C293" s="5"/>
      <c r="D293" s="5"/>
      <c r="E293" s="132">
        <v>0.11370000000000001</v>
      </c>
      <c r="F293" s="42"/>
      <c r="G293" s="48"/>
      <c r="H293" s="48"/>
      <c r="I293" s="139">
        <v>0.1136</v>
      </c>
      <c r="J293" s="167"/>
      <c r="K293" s="179"/>
      <c r="L293" s="189">
        <v>0.147</v>
      </c>
      <c r="R293" s="48">
        <v>0.1149</v>
      </c>
      <c r="T293" s="207">
        <v>0.10360000000000001</v>
      </c>
      <c r="U293" s="219">
        <v>0.1561</v>
      </c>
      <c r="X293" s="232">
        <v>0.09</v>
      </c>
    </row>
    <row r="294" spans="1:24" ht="16.5" customHeight="1">
      <c r="A294" s="70">
        <v>255</v>
      </c>
      <c r="B294" s="6" t="s">
        <v>91</v>
      </c>
      <c r="C294" s="5"/>
      <c r="D294" s="5"/>
      <c r="E294" s="132">
        <v>0.1309</v>
      </c>
      <c r="F294" s="42"/>
      <c r="G294" s="143">
        <v>0.1113</v>
      </c>
      <c r="H294" s="48"/>
      <c r="I294" s="139">
        <v>0.1686</v>
      </c>
      <c r="J294" s="167"/>
      <c r="K294" s="143">
        <v>0.1393</v>
      </c>
      <c r="L294" s="48"/>
      <c r="R294" s="48">
        <v>0.1274</v>
      </c>
      <c r="T294" s="207">
        <v>0.1529</v>
      </c>
      <c r="U294" s="219">
        <v>0.2514</v>
      </c>
      <c r="X294" s="232">
        <v>0.139</v>
      </c>
    </row>
    <row r="295" spans="1:24" s="85" customFormat="1" ht="21" customHeight="1">
      <c r="A295" s="70">
        <v>256</v>
      </c>
      <c r="B295" s="4" t="s">
        <v>232</v>
      </c>
      <c r="C295" s="5"/>
      <c r="D295" s="3"/>
      <c r="E295" s="132">
        <v>0.101</v>
      </c>
      <c r="F295" s="42"/>
      <c r="G295" s="48"/>
      <c r="H295" s="48"/>
      <c r="I295" s="139"/>
      <c r="J295" s="167"/>
      <c r="K295" s="179"/>
      <c r="L295" s="48"/>
      <c r="M295" s="122"/>
      <c r="N295" s="122"/>
      <c r="O295" s="122"/>
      <c r="P295" s="122"/>
      <c r="Q295" s="122"/>
      <c r="R295" s="200">
        <v>0.096</v>
      </c>
      <c r="S295" s="122"/>
      <c r="T295" s="207">
        <v>0.1043</v>
      </c>
      <c r="U295" s="212">
        <v>0.1773</v>
      </c>
      <c r="V295" s="122"/>
      <c r="W295" s="122"/>
      <c r="X295" s="233"/>
    </row>
    <row r="296" spans="1:24" ht="30.75" customHeight="1">
      <c r="A296" s="70">
        <v>257</v>
      </c>
      <c r="B296" s="6" t="s">
        <v>416</v>
      </c>
      <c r="C296" s="5"/>
      <c r="D296" s="5"/>
      <c r="E296" s="132">
        <v>0.15719999999999998</v>
      </c>
      <c r="F296" s="42"/>
      <c r="G296" s="48"/>
      <c r="H296" s="48"/>
      <c r="I296" s="135">
        <v>0.138</v>
      </c>
      <c r="J296" s="167"/>
      <c r="K296" s="143">
        <v>0.1667</v>
      </c>
      <c r="L296" s="189">
        <v>0.165</v>
      </c>
      <c r="R296" s="48">
        <v>0.1321</v>
      </c>
      <c r="T296" s="207">
        <v>0.1328</v>
      </c>
      <c r="U296" s="212">
        <v>0.2381</v>
      </c>
      <c r="X296" s="233"/>
    </row>
    <row r="297" spans="1:24" ht="30.75" customHeight="1">
      <c r="A297" s="70">
        <v>258</v>
      </c>
      <c r="B297" s="6" t="s">
        <v>416</v>
      </c>
      <c r="C297" s="5"/>
      <c r="D297" s="5"/>
      <c r="E297" s="132">
        <v>0.1566</v>
      </c>
      <c r="F297" s="42"/>
      <c r="G297" s="48"/>
      <c r="H297" s="48"/>
      <c r="I297" s="48"/>
      <c r="J297" s="167"/>
      <c r="K297" s="179"/>
      <c r="L297" s="48"/>
      <c r="R297" s="48">
        <v>0.2472</v>
      </c>
      <c r="T297" s="207">
        <v>0.1327</v>
      </c>
      <c r="U297" s="212">
        <v>0.2497</v>
      </c>
      <c r="X297" s="233"/>
    </row>
    <row r="298" spans="1:10" ht="13.5" customHeight="1">
      <c r="A298" s="280" t="s">
        <v>15</v>
      </c>
      <c r="B298" s="280"/>
      <c r="C298" s="280"/>
      <c r="D298" s="280"/>
      <c r="E298" s="280"/>
      <c r="F298" s="280"/>
      <c r="G298" s="280"/>
      <c r="H298" s="280"/>
      <c r="I298" s="280"/>
      <c r="J298" s="167"/>
    </row>
    <row r="299" spans="1:21" ht="18.75" customHeight="1">
      <c r="A299" s="70">
        <v>259</v>
      </c>
      <c r="B299" s="6" t="s">
        <v>399</v>
      </c>
      <c r="C299" s="5"/>
      <c r="D299" s="5"/>
      <c r="E299" s="132">
        <v>0.0808</v>
      </c>
      <c r="F299" s="42"/>
      <c r="G299" s="135">
        <v>0.0806</v>
      </c>
      <c r="H299" s="48"/>
      <c r="I299" s="135">
        <v>0.084</v>
      </c>
      <c r="J299" s="167"/>
      <c r="K299" s="48"/>
      <c r="L299" s="189">
        <v>0.088</v>
      </c>
      <c r="R299" s="48">
        <v>0.0804</v>
      </c>
      <c r="T299" s="207">
        <v>0.08</v>
      </c>
      <c r="U299" s="212">
        <v>0.1675</v>
      </c>
    </row>
    <row r="300" spans="1:21" ht="31.5" customHeight="1">
      <c r="A300" s="28">
        <v>260</v>
      </c>
      <c r="B300" s="4" t="s">
        <v>92</v>
      </c>
      <c r="C300" s="5"/>
      <c r="D300" s="3"/>
      <c r="E300" s="132">
        <v>0.0427</v>
      </c>
      <c r="F300" s="42"/>
      <c r="G300" s="135"/>
      <c r="H300" s="48"/>
      <c r="I300" s="139"/>
      <c r="J300" s="167"/>
      <c r="K300" s="48"/>
      <c r="L300" s="48"/>
      <c r="R300" s="200">
        <v>0.0383</v>
      </c>
      <c r="T300" s="207">
        <v>0.042300000000000004</v>
      </c>
      <c r="U300" s="212">
        <v>0.083</v>
      </c>
    </row>
    <row r="301" spans="1:21" ht="19.5" customHeight="1">
      <c r="A301" s="70">
        <v>261</v>
      </c>
      <c r="B301" s="6" t="s">
        <v>400</v>
      </c>
      <c r="C301" s="5"/>
      <c r="D301" s="5"/>
      <c r="E301" s="132">
        <v>0.1976</v>
      </c>
      <c r="F301" s="42"/>
      <c r="G301" s="135"/>
      <c r="H301" s="48"/>
      <c r="I301" s="139"/>
      <c r="J301" s="167"/>
      <c r="K301" s="143">
        <v>0.198</v>
      </c>
      <c r="L301" s="48"/>
      <c r="R301" s="48"/>
      <c r="S301" s="143">
        <v>0.19</v>
      </c>
      <c r="T301" s="207">
        <v>0.2142</v>
      </c>
      <c r="U301" s="212">
        <v>0.212</v>
      </c>
    </row>
    <row r="302" spans="1:21" ht="19.5" customHeight="1">
      <c r="A302" s="28">
        <v>262</v>
      </c>
      <c r="B302" s="6" t="s">
        <v>400</v>
      </c>
      <c r="C302" s="5"/>
      <c r="D302" s="5"/>
      <c r="E302" s="132">
        <v>0.032</v>
      </c>
      <c r="F302" s="42"/>
      <c r="G302" s="135"/>
      <c r="H302" s="48"/>
      <c r="I302" s="135">
        <v>0.029</v>
      </c>
      <c r="J302" s="167"/>
      <c r="K302" s="143">
        <v>0.031</v>
      </c>
      <c r="L302" s="48"/>
      <c r="O302" s="195">
        <v>0.0315</v>
      </c>
      <c r="R302" s="48"/>
      <c r="T302" s="207">
        <v>0.032</v>
      </c>
      <c r="U302" s="212">
        <v>0.056</v>
      </c>
    </row>
    <row r="303" spans="1:21" ht="18.75" customHeight="1">
      <c r="A303" s="70">
        <v>263</v>
      </c>
      <c r="B303" s="6" t="s">
        <v>401</v>
      </c>
      <c r="C303" s="5"/>
      <c r="D303" s="5"/>
      <c r="E303" s="132">
        <v>0.1929</v>
      </c>
      <c r="F303" s="133">
        <v>0.2</v>
      </c>
      <c r="G303" s="135">
        <v>0.2603</v>
      </c>
      <c r="H303" s="48"/>
      <c r="I303" s="139">
        <v>0.2833</v>
      </c>
      <c r="J303" s="167"/>
      <c r="K303" s="48"/>
      <c r="L303" s="189">
        <v>0.3667</v>
      </c>
      <c r="R303" s="200">
        <v>0.1007</v>
      </c>
      <c r="T303" s="207">
        <v>0.22640000000000002</v>
      </c>
      <c r="U303" s="212">
        <v>0.3937</v>
      </c>
    </row>
    <row r="304" spans="1:24" s="85" customFormat="1" ht="18.75" customHeight="1">
      <c r="A304" s="28">
        <v>264</v>
      </c>
      <c r="B304" s="6" t="s">
        <v>401</v>
      </c>
      <c r="C304" s="5"/>
      <c r="D304" s="3"/>
      <c r="E304" s="132">
        <v>0.425</v>
      </c>
      <c r="F304" s="42"/>
      <c r="G304" s="135"/>
      <c r="H304" s="48"/>
      <c r="I304" s="139">
        <v>0.425</v>
      </c>
      <c r="J304" s="167"/>
      <c r="K304" s="48"/>
      <c r="L304" s="189">
        <v>0.55</v>
      </c>
      <c r="M304" s="122"/>
      <c r="N304" s="122"/>
      <c r="O304" s="122"/>
      <c r="P304" s="122"/>
      <c r="Q304" s="122"/>
      <c r="R304" s="48">
        <v>0.4182</v>
      </c>
      <c r="S304" s="122"/>
      <c r="T304" s="207">
        <v>0.42210000000000003</v>
      </c>
      <c r="U304" s="212">
        <v>0.7143</v>
      </c>
      <c r="V304" s="122"/>
      <c r="W304" s="122"/>
      <c r="X304" s="122"/>
    </row>
    <row r="305" spans="1:24" s="85" customFormat="1" ht="17.25" customHeight="1">
      <c r="A305" s="70">
        <v>265</v>
      </c>
      <c r="B305" s="6" t="s">
        <v>401</v>
      </c>
      <c r="C305" s="5"/>
      <c r="D305" s="3"/>
      <c r="E305" s="132">
        <v>0.5667</v>
      </c>
      <c r="F305" s="42"/>
      <c r="G305" s="135"/>
      <c r="H305" s="48"/>
      <c r="I305" s="139">
        <v>0.5667</v>
      </c>
      <c r="J305" s="167"/>
      <c r="K305" s="48"/>
      <c r="L305" s="189">
        <v>0.7333</v>
      </c>
      <c r="M305" s="122"/>
      <c r="N305" s="122"/>
      <c r="O305" s="122"/>
      <c r="P305" s="122"/>
      <c r="Q305" s="122"/>
      <c r="R305" s="48">
        <v>0.5576</v>
      </c>
      <c r="S305" s="122"/>
      <c r="T305" s="207">
        <v>0.56</v>
      </c>
      <c r="U305" s="212">
        <v>0.9253</v>
      </c>
      <c r="V305" s="122"/>
      <c r="W305" s="122"/>
      <c r="X305" s="122"/>
    </row>
    <row r="306" spans="1:21" ht="20.25" customHeight="1">
      <c r="A306" s="28">
        <v>266</v>
      </c>
      <c r="B306" s="6" t="s">
        <v>401</v>
      </c>
      <c r="C306" s="5"/>
      <c r="D306" s="3"/>
      <c r="E306" s="132">
        <v>0.8075</v>
      </c>
      <c r="F306" s="42"/>
      <c r="G306" s="135"/>
      <c r="H306" s="48"/>
      <c r="I306" s="139">
        <v>0.8075</v>
      </c>
      <c r="J306" s="167"/>
      <c r="K306" s="48"/>
      <c r="L306" s="189">
        <v>1.045</v>
      </c>
      <c r="R306" s="48">
        <v>0.7946</v>
      </c>
      <c r="T306" s="207">
        <v>0.802</v>
      </c>
      <c r="U306" s="212">
        <v>1.2777</v>
      </c>
    </row>
    <row r="307" spans="1:24" s="85" customFormat="1" ht="20.25" customHeight="1">
      <c r="A307" s="70">
        <v>267</v>
      </c>
      <c r="B307" s="6" t="s">
        <v>401</v>
      </c>
      <c r="C307" s="5"/>
      <c r="D307" s="3"/>
      <c r="E307" s="132">
        <v>0.9707</v>
      </c>
      <c r="F307" s="42"/>
      <c r="G307" s="135"/>
      <c r="H307" s="48"/>
      <c r="I307" s="139"/>
      <c r="J307" s="167"/>
      <c r="K307" s="48"/>
      <c r="L307" s="189">
        <v>1.02</v>
      </c>
      <c r="M307" s="122"/>
      <c r="N307" s="122"/>
      <c r="O307" s="122"/>
      <c r="P307" s="122"/>
      <c r="Q307" s="122"/>
      <c r="R307" s="48">
        <v>0.9499</v>
      </c>
      <c r="S307" s="122"/>
      <c r="T307" s="207">
        <v>0.9580000000000001</v>
      </c>
      <c r="U307" s="212">
        <v>1.588</v>
      </c>
      <c r="V307" s="122"/>
      <c r="W307" s="122"/>
      <c r="X307" s="122"/>
    </row>
    <row r="308" spans="1:24" s="85" customFormat="1" ht="21" customHeight="1">
      <c r="A308" s="28">
        <v>268</v>
      </c>
      <c r="B308" s="4" t="s">
        <v>93</v>
      </c>
      <c r="C308" s="5"/>
      <c r="D308" s="3"/>
      <c r="E308" s="132">
        <v>0.042</v>
      </c>
      <c r="F308" s="42"/>
      <c r="G308" s="135">
        <v>0.049</v>
      </c>
      <c r="H308" s="48"/>
      <c r="I308" s="139">
        <v>0.0429</v>
      </c>
      <c r="J308" s="167"/>
      <c r="K308" s="48"/>
      <c r="L308" s="189">
        <v>0.0535</v>
      </c>
      <c r="M308" s="122"/>
      <c r="N308" s="122"/>
      <c r="O308" s="195">
        <v>0.0403</v>
      </c>
      <c r="P308" s="122"/>
      <c r="Q308" s="122"/>
      <c r="R308" s="48">
        <v>0.1209</v>
      </c>
      <c r="S308" s="122"/>
      <c r="T308" s="207">
        <v>0.0414</v>
      </c>
      <c r="U308" s="212">
        <v>0.07780000000000001</v>
      </c>
      <c r="V308" s="122"/>
      <c r="W308" s="122"/>
      <c r="X308" s="122"/>
    </row>
    <row r="309" spans="1:24" s="85" customFormat="1" ht="18" customHeight="1">
      <c r="A309" s="70">
        <v>269</v>
      </c>
      <c r="B309" s="4" t="s">
        <v>93</v>
      </c>
      <c r="C309" s="5"/>
      <c r="D309" s="3"/>
      <c r="E309" s="132">
        <v>0.0857</v>
      </c>
      <c r="F309" s="42"/>
      <c r="G309" s="135"/>
      <c r="H309" s="48"/>
      <c r="I309" s="139">
        <v>0.0849</v>
      </c>
      <c r="J309" s="167"/>
      <c r="K309" s="48"/>
      <c r="L309" s="189">
        <v>0.1111</v>
      </c>
      <c r="M309" s="122"/>
      <c r="N309" s="122"/>
      <c r="O309" s="195">
        <v>0.0802</v>
      </c>
      <c r="P309" s="122"/>
      <c r="Q309" s="122"/>
      <c r="R309" s="48">
        <v>0.0797</v>
      </c>
      <c r="S309" s="122"/>
      <c r="T309" s="207">
        <v>0.0853</v>
      </c>
      <c r="U309" s="212">
        <v>0.155</v>
      </c>
      <c r="V309" s="122"/>
      <c r="W309" s="122"/>
      <c r="X309" s="122"/>
    </row>
    <row r="310" spans="1:21" ht="19.5" customHeight="1">
      <c r="A310" s="28">
        <v>270</v>
      </c>
      <c r="B310" s="6" t="s">
        <v>93</v>
      </c>
      <c r="C310" s="5"/>
      <c r="D310" s="5"/>
      <c r="E310" s="132">
        <v>0.13979999999999998</v>
      </c>
      <c r="F310" s="42"/>
      <c r="G310" s="135"/>
      <c r="H310" s="48"/>
      <c r="I310" s="139">
        <v>0.1391</v>
      </c>
      <c r="J310" s="167"/>
      <c r="K310" s="48"/>
      <c r="L310" s="189">
        <v>0.1573</v>
      </c>
      <c r="O310" s="195">
        <v>0.1314</v>
      </c>
      <c r="R310" s="48">
        <v>0.0437</v>
      </c>
      <c r="T310" s="207">
        <v>0.1208</v>
      </c>
      <c r="U310" s="212">
        <v>0.2295</v>
      </c>
    </row>
    <row r="311" spans="1:10" ht="13.5" customHeight="1">
      <c r="A311" s="280" t="s">
        <v>16</v>
      </c>
      <c r="B311" s="280"/>
      <c r="C311" s="280"/>
      <c r="D311" s="280"/>
      <c r="E311" s="280"/>
      <c r="F311" s="280"/>
      <c r="G311" s="280"/>
      <c r="H311" s="280"/>
      <c r="I311" s="280"/>
      <c r="J311" s="167"/>
    </row>
    <row r="312" spans="1:24" s="85" customFormat="1" ht="33.75" customHeight="1">
      <c r="A312" s="71">
        <v>271</v>
      </c>
      <c r="B312" s="4" t="s">
        <v>402</v>
      </c>
      <c r="C312" s="5"/>
      <c r="D312" s="3"/>
      <c r="E312" s="132">
        <v>0.13879999999999998</v>
      </c>
      <c r="F312" s="42"/>
      <c r="G312" s="48"/>
      <c r="H312" s="48"/>
      <c r="I312" s="135">
        <v>0.0723</v>
      </c>
      <c r="J312" s="167"/>
      <c r="K312" s="122"/>
      <c r="L312" s="48"/>
      <c r="M312" s="122"/>
      <c r="N312" s="122"/>
      <c r="O312" s="122"/>
      <c r="P312" s="122"/>
      <c r="Q312" s="122"/>
      <c r="R312" s="48">
        <v>0.1491</v>
      </c>
      <c r="S312" s="122"/>
      <c r="T312" s="207">
        <v>0.1422</v>
      </c>
      <c r="U312" s="212">
        <v>0.22030000000000002</v>
      </c>
      <c r="V312" s="122"/>
      <c r="W312" s="122"/>
      <c r="X312" s="122"/>
    </row>
    <row r="313" spans="1:24" s="85" customFormat="1" ht="19.5" customHeight="1">
      <c r="A313" s="71">
        <v>272</v>
      </c>
      <c r="B313" s="4" t="s">
        <v>402</v>
      </c>
      <c r="C313" s="5"/>
      <c r="D313" s="3"/>
      <c r="E313" s="132">
        <v>0.2949</v>
      </c>
      <c r="F313" s="42"/>
      <c r="G313" s="48"/>
      <c r="H313" s="48"/>
      <c r="I313" s="135"/>
      <c r="J313" s="167"/>
      <c r="K313" s="122"/>
      <c r="L313" s="48"/>
      <c r="M313" s="122"/>
      <c r="N313" s="122"/>
      <c r="O313" s="122"/>
      <c r="P313" s="122"/>
      <c r="Q313" s="122"/>
      <c r="R313" s="48">
        <v>0.2936</v>
      </c>
      <c r="S313" s="122"/>
      <c r="T313" s="207">
        <v>0.2912</v>
      </c>
      <c r="U313" s="212">
        <v>0.53</v>
      </c>
      <c r="V313" s="122"/>
      <c r="W313" s="122"/>
      <c r="X313" s="122"/>
    </row>
    <row r="314" spans="1:21" ht="22.5" customHeight="1">
      <c r="A314" s="71">
        <v>273</v>
      </c>
      <c r="B314" s="4" t="s">
        <v>403</v>
      </c>
      <c r="C314" s="5"/>
      <c r="D314" s="3"/>
      <c r="E314" s="132">
        <v>0.047400000000000005</v>
      </c>
      <c r="F314" s="133">
        <v>0.164</v>
      </c>
      <c r="G314" s="48"/>
      <c r="H314" s="48"/>
      <c r="I314" s="135"/>
      <c r="J314" s="167"/>
      <c r="L314" s="48"/>
      <c r="R314" s="48">
        <v>0.0474</v>
      </c>
      <c r="T314" s="207">
        <v>0.0476</v>
      </c>
      <c r="U314" s="212">
        <v>0.2232</v>
      </c>
    </row>
    <row r="315" spans="1:24" s="255" customFormat="1" ht="22.5" customHeight="1">
      <c r="A315" s="245">
        <v>274</v>
      </c>
      <c r="B315" s="246" t="s">
        <v>403</v>
      </c>
      <c r="C315" s="126"/>
      <c r="D315" s="129"/>
      <c r="E315" s="247"/>
      <c r="F315" s="248"/>
      <c r="G315" s="249"/>
      <c r="H315" s="249"/>
      <c r="I315" s="250"/>
      <c r="J315" s="251"/>
      <c r="K315" s="252"/>
      <c r="L315" s="249"/>
      <c r="M315" s="252"/>
      <c r="N315" s="252"/>
      <c r="O315" s="252"/>
      <c r="P315" s="252"/>
      <c r="Q315" s="252"/>
      <c r="R315" s="249"/>
      <c r="S315" s="252"/>
      <c r="T315" s="253"/>
      <c r="U315" s="254"/>
      <c r="V315" s="252"/>
      <c r="W315" s="252"/>
      <c r="X315" s="252"/>
    </row>
    <row r="316" spans="1:24" s="85" customFormat="1" ht="30" customHeight="1">
      <c r="A316" s="71">
        <v>275</v>
      </c>
      <c r="B316" s="4" t="s">
        <v>94</v>
      </c>
      <c r="C316" s="5"/>
      <c r="D316" s="3"/>
      <c r="E316" s="132">
        <v>0.0608</v>
      </c>
      <c r="F316" s="134">
        <v>0.1</v>
      </c>
      <c r="G316" s="48"/>
      <c r="H316" s="48"/>
      <c r="I316" s="135">
        <v>0.0637</v>
      </c>
      <c r="J316" s="167"/>
      <c r="K316" s="122"/>
      <c r="L316" s="189">
        <v>0.09</v>
      </c>
      <c r="M316" s="122"/>
      <c r="N316" s="122"/>
      <c r="O316" s="122"/>
      <c r="P316" s="122"/>
      <c r="Q316" s="122"/>
      <c r="R316" s="48">
        <v>0.0608</v>
      </c>
      <c r="S316" s="122"/>
      <c r="T316" s="207">
        <v>0.061200000000000004</v>
      </c>
      <c r="U316" s="212">
        <v>0.1517</v>
      </c>
      <c r="V316" s="122"/>
      <c r="W316" s="122"/>
      <c r="X316" s="122"/>
    </row>
    <row r="317" spans="1:24" s="88" customFormat="1" ht="14.25" customHeight="1">
      <c r="A317" s="282" t="s">
        <v>95</v>
      </c>
      <c r="B317" s="282"/>
      <c r="C317" s="282"/>
      <c r="D317" s="282"/>
      <c r="E317" s="282"/>
      <c r="F317" s="282"/>
      <c r="G317" s="282"/>
      <c r="H317" s="282"/>
      <c r="I317" s="282"/>
      <c r="J317" s="168"/>
      <c r="K317" s="47"/>
      <c r="L317" s="139"/>
      <c r="M317" s="47"/>
      <c r="N317" s="47"/>
      <c r="O317" s="47"/>
      <c r="P317" s="47"/>
      <c r="Q317" s="47"/>
      <c r="R317" s="47"/>
      <c r="S317" s="47"/>
      <c r="T317" s="47"/>
      <c r="U317" s="47"/>
      <c r="V317" s="47"/>
      <c r="W317" s="47"/>
      <c r="X317" s="47"/>
    </row>
    <row r="318" spans="1:24" s="89" customFormat="1" ht="38.25" customHeight="1">
      <c r="A318" s="71">
        <v>276</v>
      </c>
      <c r="B318" s="4" t="s">
        <v>398</v>
      </c>
      <c r="C318" s="3"/>
      <c r="D318" s="3"/>
      <c r="E318" s="132">
        <v>2.4908</v>
      </c>
      <c r="F318" s="42"/>
      <c r="G318" s="48"/>
      <c r="H318" s="48"/>
      <c r="I318" s="120"/>
      <c r="J318" s="120">
        <v>2.1049</v>
      </c>
      <c r="K318" s="48"/>
      <c r="L318" s="139"/>
      <c r="M318" s="48"/>
      <c r="N318" s="48"/>
      <c r="O318" s="48"/>
      <c r="P318" s="48"/>
      <c r="Q318" s="48"/>
      <c r="R318" s="48"/>
      <c r="S318" s="48"/>
      <c r="T318" s="207">
        <v>2.25</v>
      </c>
      <c r="U318" s="212">
        <v>3.35</v>
      </c>
      <c r="V318" s="48"/>
      <c r="W318" s="48"/>
      <c r="X318" s="48"/>
    </row>
    <row r="319" spans="1:24" s="89" customFormat="1" ht="19.5" customHeight="1">
      <c r="A319" s="71">
        <v>277</v>
      </c>
      <c r="B319" s="4" t="s">
        <v>233</v>
      </c>
      <c r="C319" s="5"/>
      <c r="D319" s="3"/>
      <c r="E319" s="132">
        <v>0.09960000000000001</v>
      </c>
      <c r="F319" s="42"/>
      <c r="G319" s="48"/>
      <c r="H319" s="48"/>
      <c r="I319" s="120"/>
      <c r="J319" s="120"/>
      <c r="K319" s="143">
        <v>0.0982</v>
      </c>
      <c r="L319" s="139"/>
      <c r="M319" s="48"/>
      <c r="N319" s="48"/>
      <c r="O319" s="48"/>
      <c r="P319" s="48"/>
      <c r="Q319" s="48"/>
      <c r="R319" s="48"/>
      <c r="S319" s="48"/>
      <c r="T319" s="207">
        <v>0.09910000000000001</v>
      </c>
      <c r="U319" s="212">
        <v>0.13340000000000002</v>
      </c>
      <c r="V319" s="48"/>
      <c r="W319" s="48"/>
      <c r="X319" s="48"/>
    </row>
    <row r="320" spans="1:24" s="89" customFormat="1" ht="18" customHeight="1">
      <c r="A320" s="71">
        <v>278</v>
      </c>
      <c r="B320" s="4" t="s">
        <v>233</v>
      </c>
      <c r="C320" s="5"/>
      <c r="D320" s="7"/>
      <c r="E320" s="132">
        <v>2.0226</v>
      </c>
      <c r="F320" s="42"/>
      <c r="G320" s="48"/>
      <c r="H320" s="48"/>
      <c r="I320" s="120"/>
      <c r="J320" s="120"/>
      <c r="K320" s="143">
        <v>1.97</v>
      </c>
      <c r="L320" s="139"/>
      <c r="M320" s="48"/>
      <c r="N320" s="48"/>
      <c r="O320" s="48"/>
      <c r="P320" s="48"/>
      <c r="Q320" s="48"/>
      <c r="R320" s="200">
        <v>3.98</v>
      </c>
      <c r="S320" s="48"/>
      <c r="T320" s="207">
        <v>1.98</v>
      </c>
      <c r="U320" s="212">
        <v>4.19</v>
      </c>
      <c r="V320" s="48"/>
      <c r="W320" s="48"/>
      <c r="X320" s="48"/>
    </row>
    <row r="321" spans="1:24" s="51" customFormat="1" ht="21" customHeight="1">
      <c r="A321" s="69">
        <v>279</v>
      </c>
      <c r="B321" s="31" t="s">
        <v>262</v>
      </c>
      <c r="C321" s="5"/>
      <c r="D321" s="26"/>
      <c r="E321" s="132">
        <v>2.926</v>
      </c>
      <c r="F321" s="42"/>
      <c r="G321" s="48"/>
      <c r="H321" s="48">
        <v>3.43</v>
      </c>
      <c r="I321" s="120"/>
      <c r="J321" s="169"/>
      <c r="K321" s="48"/>
      <c r="L321" s="184"/>
      <c r="M321" s="48">
        <v>4.06</v>
      </c>
      <c r="N321" s="157"/>
      <c r="O321" s="157"/>
      <c r="P321" s="157"/>
      <c r="Q321" s="157"/>
      <c r="R321" s="48">
        <v>3.4138</v>
      </c>
      <c r="S321" s="157"/>
      <c r="T321" s="207"/>
      <c r="U321" s="212">
        <v>2.655</v>
      </c>
      <c r="V321" s="157"/>
      <c r="W321" s="157"/>
      <c r="X321" s="157"/>
    </row>
    <row r="322" spans="1:24" s="51" customFormat="1" ht="21" customHeight="1">
      <c r="A322" s="69">
        <v>280</v>
      </c>
      <c r="B322" s="31" t="s">
        <v>262</v>
      </c>
      <c r="C322" s="5"/>
      <c r="D322" s="26"/>
      <c r="E322" s="132">
        <v>4.389</v>
      </c>
      <c r="F322" s="42"/>
      <c r="G322" s="48"/>
      <c r="H322" s="48">
        <v>5.71</v>
      </c>
      <c r="I322" s="120"/>
      <c r="J322" s="169"/>
      <c r="K322" s="48"/>
      <c r="L322" s="184"/>
      <c r="M322" s="48">
        <v>4.866</v>
      </c>
      <c r="N322" s="157"/>
      <c r="O322" s="157"/>
      <c r="P322" s="157"/>
      <c r="Q322" s="157"/>
      <c r="R322" s="48">
        <v>5.1168</v>
      </c>
      <c r="S322" s="157"/>
      <c r="T322" s="207"/>
      <c r="U322" s="212">
        <v>4.41</v>
      </c>
      <c r="V322" s="157"/>
      <c r="W322" s="157"/>
      <c r="X322" s="157"/>
    </row>
    <row r="323" spans="1:10" ht="13.5" customHeight="1">
      <c r="A323" s="280" t="s">
        <v>17</v>
      </c>
      <c r="B323" s="280"/>
      <c r="C323" s="280"/>
      <c r="D323" s="280"/>
      <c r="E323" s="280"/>
      <c r="F323" s="280"/>
      <c r="G323" s="280"/>
      <c r="H323" s="280"/>
      <c r="I323" s="280"/>
      <c r="J323" s="167"/>
    </row>
    <row r="324" spans="1:24" ht="21" customHeight="1">
      <c r="A324" s="28">
        <v>281</v>
      </c>
      <c r="B324" s="4" t="s">
        <v>96</v>
      </c>
      <c r="C324" s="5"/>
      <c r="D324" s="3"/>
      <c r="E324" s="132">
        <v>0.056400000000000006</v>
      </c>
      <c r="F324" s="42"/>
      <c r="G324" s="135"/>
      <c r="H324" s="48"/>
      <c r="I324" s="135">
        <v>0.05</v>
      </c>
      <c r="J324" s="167"/>
      <c r="L324" s="48"/>
      <c r="O324" s="195">
        <v>0.0552</v>
      </c>
      <c r="R324" s="48">
        <v>0.0561</v>
      </c>
      <c r="T324" s="207">
        <v>0.0562</v>
      </c>
      <c r="U324" s="212">
        <v>0.09620000000000001</v>
      </c>
      <c r="X324" s="233"/>
    </row>
    <row r="325" spans="1:24" ht="21.75" customHeight="1">
      <c r="A325" s="28">
        <v>282</v>
      </c>
      <c r="B325" s="4" t="s">
        <v>97</v>
      </c>
      <c r="C325" s="5"/>
      <c r="D325" s="3"/>
      <c r="E325" s="132">
        <v>0.2009</v>
      </c>
      <c r="F325" s="42"/>
      <c r="G325" s="135"/>
      <c r="H325" s="48"/>
      <c r="I325" s="48"/>
      <c r="J325" s="167"/>
      <c r="L325" s="48"/>
      <c r="O325" s="195"/>
      <c r="R325" s="48">
        <v>0.2002</v>
      </c>
      <c r="T325" s="207">
        <v>0.19890000000000002</v>
      </c>
      <c r="U325" s="212">
        <v>0.3022</v>
      </c>
      <c r="X325" s="233">
        <v>0.2056</v>
      </c>
    </row>
    <row r="326" spans="1:24" s="85" customFormat="1" ht="18" customHeight="1">
      <c r="A326" s="28">
        <v>283</v>
      </c>
      <c r="B326" s="4" t="s">
        <v>405</v>
      </c>
      <c r="C326" s="5"/>
      <c r="D326" s="3"/>
      <c r="E326" s="132">
        <v>0.022099999999999998</v>
      </c>
      <c r="F326" s="42"/>
      <c r="G326" s="135"/>
      <c r="H326" s="48"/>
      <c r="I326" s="48"/>
      <c r="J326" s="167"/>
      <c r="K326" s="122"/>
      <c r="L326" s="189">
        <v>0.0356</v>
      </c>
      <c r="M326" s="122"/>
      <c r="N326" s="122"/>
      <c r="O326" s="195">
        <v>0.0327</v>
      </c>
      <c r="P326" s="122"/>
      <c r="Q326" s="122"/>
      <c r="R326" s="200">
        <v>0.0213</v>
      </c>
      <c r="S326" s="122"/>
      <c r="T326" s="207">
        <v>0.023100000000000002</v>
      </c>
      <c r="U326" s="212">
        <v>0.04</v>
      </c>
      <c r="V326" s="122"/>
      <c r="W326" s="122"/>
      <c r="X326" s="233"/>
    </row>
    <row r="327" spans="1:24" s="85" customFormat="1" ht="30.75" customHeight="1">
      <c r="A327" s="28">
        <v>284</v>
      </c>
      <c r="B327" s="6" t="s">
        <v>404</v>
      </c>
      <c r="C327" s="5"/>
      <c r="D327" s="3"/>
      <c r="E327" s="132">
        <v>0.0018</v>
      </c>
      <c r="F327" s="42"/>
      <c r="G327" s="135">
        <v>0.118</v>
      </c>
      <c r="H327" s="48"/>
      <c r="I327" s="48"/>
      <c r="J327" s="167"/>
      <c r="K327" s="122"/>
      <c r="L327" s="189"/>
      <c r="M327" s="122"/>
      <c r="N327" s="122"/>
      <c r="O327" s="122"/>
      <c r="P327" s="122"/>
      <c r="Q327" s="122"/>
      <c r="R327" s="48">
        <v>0.0007</v>
      </c>
      <c r="S327" s="122"/>
      <c r="T327" s="207">
        <v>0.031100000000000003</v>
      </c>
      <c r="U327" s="212">
        <v>0.1857</v>
      </c>
      <c r="V327" s="122"/>
      <c r="W327" s="122"/>
      <c r="X327" s="233"/>
    </row>
    <row r="328" spans="1:24" ht="30.75" customHeight="1">
      <c r="A328" s="28">
        <v>285</v>
      </c>
      <c r="B328" s="6" t="s">
        <v>404</v>
      </c>
      <c r="C328" s="5"/>
      <c r="D328" s="5"/>
      <c r="E328" s="132">
        <v>0.0017000000000000001</v>
      </c>
      <c r="F328" s="42"/>
      <c r="G328" s="135"/>
      <c r="H328" s="48"/>
      <c r="I328" s="48"/>
      <c r="J328" s="167"/>
      <c r="L328" s="189"/>
      <c r="R328" s="48">
        <v>0.0007</v>
      </c>
      <c r="T328" s="207">
        <v>0.0253</v>
      </c>
      <c r="U328" s="212">
        <v>0.1598</v>
      </c>
      <c r="X328" s="233"/>
    </row>
    <row r="329" spans="1:24" ht="30.75" customHeight="1">
      <c r="A329" s="28">
        <v>286</v>
      </c>
      <c r="B329" s="6" t="s">
        <v>404</v>
      </c>
      <c r="C329" s="5"/>
      <c r="D329" s="5"/>
      <c r="E329" s="132">
        <v>0.0017000000000000001</v>
      </c>
      <c r="F329" s="42"/>
      <c r="G329" s="135">
        <v>0.2312</v>
      </c>
      <c r="H329" s="48"/>
      <c r="I329" s="48"/>
      <c r="J329" s="167"/>
      <c r="L329" s="189"/>
      <c r="R329" s="48">
        <v>0.0007</v>
      </c>
      <c r="T329" s="207">
        <v>0.0708</v>
      </c>
      <c r="U329" s="212">
        <v>0.3133</v>
      </c>
      <c r="X329" s="233"/>
    </row>
    <row r="330" spans="1:24" ht="30.75" customHeight="1">
      <c r="A330" s="28">
        <v>287</v>
      </c>
      <c r="B330" s="6" t="s">
        <v>404</v>
      </c>
      <c r="C330" s="5"/>
      <c r="D330" s="5"/>
      <c r="E330" s="132">
        <v>0.15569999999999998</v>
      </c>
      <c r="F330" s="42"/>
      <c r="G330" s="135"/>
      <c r="H330" s="48"/>
      <c r="I330" s="48"/>
      <c r="J330" s="167"/>
      <c r="L330" s="190"/>
      <c r="R330" s="48">
        <v>0.153</v>
      </c>
      <c r="T330" s="207">
        <v>0.1545</v>
      </c>
      <c r="U330" s="212"/>
      <c r="X330" s="233"/>
    </row>
    <row r="331" spans="1:24" ht="24" customHeight="1">
      <c r="A331" s="28">
        <v>288</v>
      </c>
      <c r="B331" s="4" t="s">
        <v>405</v>
      </c>
      <c r="C331" s="5"/>
      <c r="D331" s="5"/>
      <c r="E331" s="132">
        <v>2.1803000000000003</v>
      </c>
      <c r="F331" s="42"/>
      <c r="G331" s="135"/>
      <c r="H331" s="48"/>
      <c r="I331" s="48"/>
      <c r="J331" s="167"/>
      <c r="L331" s="189"/>
      <c r="R331" s="48">
        <v>2.147</v>
      </c>
      <c r="T331" s="207">
        <v>2.1578</v>
      </c>
      <c r="U331" s="212">
        <v>3.196</v>
      </c>
      <c r="X331" s="233"/>
    </row>
    <row r="332" spans="1:24" s="85" customFormat="1" ht="18" customHeight="1">
      <c r="A332" s="28">
        <v>289</v>
      </c>
      <c r="B332" s="4" t="s">
        <v>221</v>
      </c>
      <c r="C332" s="5"/>
      <c r="D332" s="3"/>
      <c r="E332" s="132">
        <v>0.0297</v>
      </c>
      <c r="F332" s="42"/>
      <c r="G332" s="135"/>
      <c r="H332" s="48"/>
      <c r="I332" s="48"/>
      <c r="J332" s="167"/>
      <c r="K332" s="122"/>
      <c r="L332" s="190"/>
      <c r="M332" s="122"/>
      <c r="N332" s="122"/>
      <c r="O332" s="122"/>
      <c r="P332" s="122"/>
      <c r="Q332" s="122"/>
      <c r="R332" s="48"/>
      <c r="S332" s="122"/>
      <c r="T332" s="207"/>
      <c r="U332" s="212">
        <v>0.18</v>
      </c>
      <c r="V332" s="122"/>
      <c r="W332" s="122"/>
      <c r="X332" s="233"/>
    </row>
    <row r="333" spans="1:24" s="85" customFormat="1" ht="18" customHeight="1">
      <c r="A333" s="28">
        <v>290</v>
      </c>
      <c r="B333" s="4" t="s">
        <v>221</v>
      </c>
      <c r="C333" s="5"/>
      <c r="D333" s="3"/>
      <c r="E333" s="132">
        <v>0.026699999999999998</v>
      </c>
      <c r="F333" s="42"/>
      <c r="G333" s="135"/>
      <c r="H333" s="48"/>
      <c r="I333" s="48"/>
      <c r="J333" s="167"/>
      <c r="K333" s="122"/>
      <c r="L333" s="190"/>
      <c r="M333" s="122"/>
      <c r="N333" s="122"/>
      <c r="O333" s="122"/>
      <c r="P333" s="143">
        <f>0.75/28</f>
        <v>0.026785714285714284</v>
      </c>
      <c r="Q333" s="122"/>
      <c r="R333" s="48"/>
      <c r="S333" s="122"/>
      <c r="T333" s="207">
        <v>0.0241</v>
      </c>
      <c r="U333" s="212">
        <v>0.0446</v>
      </c>
      <c r="V333" s="122"/>
      <c r="W333" s="122"/>
      <c r="X333" s="233"/>
    </row>
    <row r="334" spans="1:24" s="85" customFormat="1" ht="18" customHeight="1">
      <c r="A334" s="28">
        <v>291</v>
      </c>
      <c r="B334" s="4" t="s">
        <v>286</v>
      </c>
      <c r="C334" s="3"/>
      <c r="D334" s="3"/>
      <c r="E334" s="132">
        <v>0.0393</v>
      </c>
      <c r="F334" s="134">
        <v>0.093</v>
      </c>
      <c r="G334" s="135"/>
      <c r="H334" s="48"/>
      <c r="I334" s="135">
        <v>0.0408</v>
      </c>
      <c r="J334" s="167"/>
      <c r="K334" s="143">
        <v>0.0956</v>
      </c>
      <c r="L334" s="189">
        <v>0.0398</v>
      </c>
      <c r="M334" s="122"/>
      <c r="N334" s="122"/>
      <c r="O334" s="122"/>
      <c r="P334" s="122"/>
      <c r="Q334" s="122"/>
      <c r="R334" s="48">
        <v>0.0391</v>
      </c>
      <c r="S334" s="122"/>
      <c r="T334" s="207">
        <v>0.039</v>
      </c>
      <c r="U334" s="212">
        <v>0.1443</v>
      </c>
      <c r="V334" s="122"/>
      <c r="W334" s="122"/>
      <c r="X334" s="233"/>
    </row>
    <row r="335" spans="1:24" s="85" customFormat="1" ht="21" customHeight="1">
      <c r="A335" s="28">
        <v>292</v>
      </c>
      <c r="B335" s="4" t="s">
        <v>334</v>
      </c>
      <c r="C335" s="5"/>
      <c r="D335" s="3"/>
      <c r="E335" s="132">
        <v>0.0178</v>
      </c>
      <c r="F335" s="42"/>
      <c r="G335" s="135">
        <v>0.0238</v>
      </c>
      <c r="H335" s="48"/>
      <c r="I335" s="135">
        <v>0.0245</v>
      </c>
      <c r="J335" s="167"/>
      <c r="K335" s="179"/>
      <c r="L335" s="189">
        <v>0.021</v>
      </c>
      <c r="M335" s="122"/>
      <c r="N335" s="122"/>
      <c r="O335" s="122"/>
      <c r="P335" s="122"/>
      <c r="Q335" s="122"/>
      <c r="R335" s="200">
        <v>0.0163</v>
      </c>
      <c r="S335" s="48">
        <v>0.0165</v>
      </c>
      <c r="T335" s="207">
        <v>0.0172</v>
      </c>
      <c r="U335" s="212">
        <v>0.0347</v>
      </c>
      <c r="V335" s="122"/>
      <c r="W335" s="122"/>
      <c r="X335" s="232">
        <v>0.036</v>
      </c>
    </row>
    <row r="336" spans="1:24" s="85" customFormat="1" ht="23.25" customHeight="1">
      <c r="A336" s="28">
        <v>293</v>
      </c>
      <c r="B336" s="4" t="s">
        <v>334</v>
      </c>
      <c r="C336" s="5"/>
      <c r="D336" s="3"/>
      <c r="E336" s="132">
        <v>0.027899999999999998</v>
      </c>
      <c r="F336" s="42"/>
      <c r="G336" s="135"/>
      <c r="H336" s="48"/>
      <c r="I336" s="135">
        <v>0.0305</v>
      </c>
      <c r="J336" s="167"/>
      <c r="K336" s="179"/>
      <c r="L336" s="189">
        <v>0.0328</v>
      </c>
      <c r="M336" s="122"/>
      <c r="N336" s="122"/>
      <c r="O336" s="122"/>
      <c r="P336" s="122"/>
      <c r="Q336" s="122"/>
      <c r="R336" s="200">
        <v>0.034</v>
      </c>
      <c r="S336" s="48">
        <v>0.0321</v>
      </c>
      <c r="T336" s="207">
        <v>0.0291</v>
      </c>
      <c r="U336" s="212">
        <v>0.048</v>
      </c>
      <c r="V336" s="122"/>
      <c r="W336" s="122"/>
      <c r="X336" s="232">
        <v>0.59</v>
      </c>
    </row>
    <row r="337" spans="1:24" s="85" customFormat="1" ht="17.25" customHeight="1">
      <c r="A337" s="28">
        <v>294</v>
      </c>
      <c r="B337" s="4" t="s">
        <v>406</v>
      </c>
      <c r="C337" s="5"/>
      <c r="D337" s="3"/>
      <c r="E337" s="132">
        <v>0.0613</v>
      </c>
      <c r="F337" s="42"/>
      <c r="G337" s="135"/>
      <c r="H337" s="48"/>
      <c r="I337" s="139"/>
      <c r="J337" s="167"/>
      <c r="K337" s="143">
        <v>0.0833</v>
      </c>
      <c r="L337" s="189">
        <v>0.1554</v>
      </c>
      <c r="M337" s="122"/>
      <c r="N337" s="122"/>
      <c r="O337" s="122"/>
      <c r="P337" s="122"/>
      <c r="Q337" s="122"/>
      <c r="R337" s="200">
        <v>0.0567</v>
      </c>
      <c r="S337" s="122"/>
      <c r="T337" s="207">
        <v>0.0634</v>
      </c>
      <c r="U337" s="212">
        <v>0.1193</v>
      </c>
      <c r="V337" s="122"/>
      <c r="W337" s="122"/>
      <c r="X337" s="233"/>
    </row>
    <row r="338" spans="1:24" s="85" customFormat="1" ht="17.25" customHeight="1">
      <c r="A338" s="28">
        <v>295</v>
      </c>
      <c r="B338" s="31" t="s">
        <v>263</v>
      </c>
      <c r="C338" s="5"/>
      <c r="D338" s="3"/>
      <c r="E338" s="132">
        <v>0.28559999999999997</v>
      </c>
      <c r="F338" s="42"/>
      <c r="G338" s="135"/>
      <c r="H338" s="48"/>
      <c r="I338" s="139"/>
      <c r="J338" s="167"/>
      <c r="K338" s="48"/>
      <c r="L338" s="48"/>
      <c r="M338" s="48">
        <v>0.2245</v>
      </c>
      <c r="N338" s="122"/>
      <c r="O338" s="122"/>
      <c r="P338" s="122"/>
      <c r="Q338" s="122"/>
      <c r="R338" s="48"/>
      <c r="S338" s="122"/>
      <c r="T338" s="207"/>
      <c r="U338" s="212">
        <v>0.23750000000000002</v>
      </c>
      <c r="V338" s="122"/>
      <c r="W338" s="122"/>
      <c r="X338" s="233"/>
    </row>
    <row r="339" spans="1:24" s="85" customFormat="1" ht="17.25" customHeight="1">
      <c r="A339" s="28">
        <v>296</v>
      </c>
      <c r="B339" s="31" t="s">
        <v>263</v>
      </c>
      <c r="C339" s="5"/>
      <c r="D339" s="3"/>
      <c r="E339" s="132">
        <v>0.189</v>
      </c>
      <c r="F339" s="42"/>
      <c r="G339" s="135"/>
      <c r="H339" s="48"/>
      <c r="I339" s="139"/>
      <c r="J339" s="167"/>
      <c r="K339" s="48"/>
      <c r="L339" s="48"/>
      <c r="M339" s="48">
        <v>0.2464</v>
      </c>
      <c r="N339" s="122"/>
      <c r="O339" s="122"/>
      <c r="P339" s="122"/>
      <c r="Q339" s="122"/>
      <c r="R339" s="48">
        <v>0.129</v>
      </c>
      <c r="S339" s="122"/>
      <c r="T339" s="207"/>
      <c r="U339" s="212">
        <v>0.18</v>
      </c>
      <c r="V339" s="122"/>
      <c r="W339" s="122"/>
      <c r="X339" s="233"/>
    </row>
    <row r="340" spans="1:24" s="51" customFormat="1" ht="18" customHeight="1">
      <c r="A340" s="28">
        <v>297</v>
      </c>
      <c r="B340" s="31" t="s">
        <v>263</v>
      </c>
      <c r="C340" s="5"/>
      <c r="D340" s="26"/>
      <c r="E340" s="132"/>
      <c r="F340" s="42"/>
      <c r="G340" s="135"/>
      <c r="H340" s="48">
        <v>4.55</v>
      </c>
      <c r="I340" s="139"/>
      <c r="J340" s="169"/>
      <c r="K340" s="48"/>
      <c r="L340" s="48"/>
      <c r="M340" s="48">
        <v>7.914</v>
      </c>
      <c r="N340" s="157"/>
      <c r="O340" s="157"/>
      <c r="P340" s="157"/>
      <c r="Q340" s="157"/>
      <c r="R340" s="48">
        <v>3.744</v>
      </c>
      <c r="S340" s="157"/>
      <c r="T340" s="207"/>
      <c r="U340" s="212">
        <v>4.44</v>
      </c>
      <c r="V340" s="157"/>
      <c r="W340" s="157"/>
      <c r="X340" s="233"/>
    </row>
    <row r="341" spans="1:24" s="85" customFormat="1" ht="18" customHeight="1">
      <c r="A341" s="28">
        <v>298</v>
      </c>
      <c r="B341" s="4" t="s">
        <v>415</v>
      </c>
      <c r="C341" s="5"/>
      <c r="D341" s="3"/>
      <c r="E341" s="132">
        <v>0.0417</v>
      </c>
      <c r="F341" s="42"/>
      <c r="G341" s="135"/>
      <c r="H341" s="48"/>
      <c r="I341" s="139">
        <v>0.0408</v>
      </c>
      <c r="J341" s="167"/>
      <c r="K341" s="48"/>
      <c r="L341" s="189">
        <v>0.0668</v>
      </c>
      <c r="M341" s="122"/>
      <c r="N341" s="122"/>
      <c r="O341" s="195">
        <v>0.1276</v>
      </c>
      <c r="P341" s="122"/>
      <c r="Q341" s="122"/>
      <c r="R341" s="48">
        <v>0.0401</v>
      </c>
      <c r="S341" s="122"/>
      <c r="T341" s="207">
        <v>0.0456</v>
      </c>
      <c r="U341" s="212">
        <v>0.0913</v>
      </c>
      <c r="V341" s="122"/>
      <c r="W341" s="122"/>
      <c r="X341" s="233"/>
    </row>
    <row r="342" spans="1:24" s="85" customFormat="1" ht="18" customHeight="1">
      <c r="A342" s="28">
        <v>299</v>
      </c>
      <c r="B342" s="4" t="s">
        <v>415</v>
      </c>
      <c r="C342" s="5"/>
      <c r="D342" s="3"/>
      <c r="E342" s="132">
        <v>0.07200000000000001</v>
      </c>
      <c r="F342" s="42"/>
      <c r="G342" s="135"/>
      <c r="H342" s="48"/>
      <c r="I342" s="139">
        <v>0.0732</v>
      </c>
      <c r="J342" s="167"/>
      <c r="K342" s="48"/>
      <c r="L342" s="189">
        <v>0.0894</v>
      </c>
      <c r="M342" s="122"/>
      <c r="N342" s="122"/>
      <c r="O342" s="195"/>
      <c r="P342" s="122"/>
      <c r="Q342" s="122"/>
      <c r="R342" s="48">
        <v>0.0721</v>
      </c>
      <c r="S342" s="122"/>
      <c r="T342" s="207">
        <v>0.0722</v>
      </c>
      <c r="U342" s="212">
        <v>0.1403</v>
      </c>
      <c r="V342" s="122"/>
      <c r="W342" s="122"/>
      <c r="X342" s="233"/>
    </row>
    <row r="343" spans="1:24" s="85" customFormat="1" ht="19.5" customHeight="1">
      <c r="A343" s="28">
        <v>300</v>
      </c>
      <c r="B343" s="4" t="s">
        <v>415</v>
      </c>
      <c r="C343" s="5"/>
      <c r="D343" s="3"/>
      <c r="E343" s="132">
        <v>0.0677</v>
      </c>
      <c r="F343" s="42"/>
      <c r="G343" s="135"/>
      <c r="H343" s="48"/>
      <c r="I343" s="135">
        <v>0.066</v>
      </c>
      <c r="J343" s="167"/>
      <c r="K343" s="48"/>
      <c r="L343" s="189">
        <v>0.115</v>
      </c>
      <c r="M343" s="122"/>
      <c r="N343" s="122"/>
      <c r="O343" s="195">
        <v>0.185</v>
      </c>
      <c r="P343" s="122"/>
      <c r="Q343" s="122"/>
      <c r="R343" s="48">
        <v>0.0649</v>
      </c>
      <c r="S343" s="122"/>
      <c r="T343" s="207">
        <v>0.1013</v>
      </c>
      <c r="U343" s="212">
        <v>0.1193</v>
      </c>
      <c r="V343" s="122"/>
      <c r="W343" s="122"/>
      <c r="X343" s="233"/>
    </row>
    <row r="344" spans="1:10" ht="13.5" customHeight="1">
      <c r="A344" s="280" t="s">
        <v>18</v>
      </c>
      <c r="B344" s="280"/>
      <c r="C344" s="280"/>
      <c r="D344" s="280"/>
      <c r="E344" s="280"/>
      <c r="F344" s="280"/>
      <c r="G344" s="280"/>
      <c r="H344" s="280"/>
      <c r="I344" s="280"/>
      <c r="J344" s="167"/>
    </row>
    <row r="345" spans="1:21" ht="21" customHeight="1">
      <c r="A345" s="70">
        <v>301</v>
      </c>
      <c r="B345" s="6" t="s">
        <v>407</v>
      </c>
      <c r="C345" s="5"/>
      <c r="D345" s="5"/>
      <c r="E345" s="132">
        <v>0.012199999999999999</v>
      </c>
      <c r="F345" s="42"/>
      <c r="G345" s="135">
        <v>0.0116</v>
      </c>
      <c r="H345" s="48"/>
      <c r="I345" s="139">
        <v>0.0168</v>
      </c>
      <c r="J345" s="167"/>
      <c r="K345" s="143">
        <v>0.039</v>
      </c>
      <c r="L345" s="189">
        <v>0.0175</v>
      </c>
      <c r="R345" s="200">
        <v>0.016</v>
      </c>
      <c r="T345" s="207">
        <v>0.0117</v>
      </c>
      <c r="U345" s="212">
        <v>0.022</v>
      </c>
    </row>
    <row r="346" spans="1:21" ht="18" customHeight="1">
      <c r="A346" s="70">
        <v>302</v>
      </c>
      <c r="B346" s="6" t="s">
        <v>407</v>
      </c>
      <c r="C346" s="5"/>
      <c r="D346" s="5"/>
      <c r="E346" s="132">
        <v>0.0202</v>
      </c>
      <c r="F346" s="42"/>
      <c r="G346" s="135"/>
      <c r="H346" s="48"/>
      <c r="I346" s="139">
        <v>0.0294</v>
      </c>
      <c r="J346" s="167"/>
      <c r="K346" s="143">
        <v>0.0631</v>
      </c>
      <c r="L346" s="189">
        <v>0.0308</v>
      </c>
      <c r="R346" s="200">
        <v>0.0165</v>
      </c>
      <c r="T346" s="207">
        <v>0.023100000000000002</v>
      </c>
      <c r="U346" s="212">
        <v>0.054700000000000006</v>
      </c>
    </row>
    <row r="347" spans="1:21" ht="18" customHeight="1">
      <c r="A347" s="70">
        <v>303</v>
      </c>
      <c r="B347" s="6" t="s">
        <v>598</v>
      </c>
      <c r="C347" s="5"/>
      <c r="D347" s="5"/>
      <c r="E347" s="132">
        <v>0.1525</v>
      </c>
      <c r="F347" s="42"/>
      <c r="G347" s="135">
        <v>0.1543</v>
      </c>
      <c r="H347" s="48"/>
      <c r="I347" s="139"/>
      <c r="J347" s="167"/>
      <c r="K347" s="48"/>
      <c r="L347" s="189">
        <v>0.22</v>
      </c>
      <c r="R347" s="48">
        <v>0.2111</v>
      </c>
      <c r="T347" s="207">
        <v>0.1076</v>
      </c>
      <c r="U347" s="212">
        <v>0.188</v>
      </c>
    </row>
    <row r="348" spans="1:21" ht="18" customHeight="1">
      <c r="A348" s="70">
        <v>304</v>
      </c>
      <c r="B348" s="6" t="s">
        <v>598</v>
      </c>
      <c r="C348" s="5"/>
      <c r="D348" s="5"/>
      <c r="E348" s="132">
        <v>0.1356</v>
      </c>
      <c r="F348" s="42"/>
      <c r="G348" s="135">
        <v>0.1847</v>
      </c>
      <c r="H348" s="48"/>
      <c r="I348" s="139"/>
      <c r="J348" s="167"/>
      <c r="K348" s="48"/>
      <c r="L348" s="189">
        <v>0.2657</v>
      </c>
      <c r="R348" s="48">
        <v>0.2539</v>
      </c>
      <c r="T348" s="207">
        <v>0.1359</v>
      </c>
      <c r="U348" s="212">
        <v>0.234</v>
      </c>
    </row>
    <row r="349" spans="1:21" ht="31.5" customHeight="1">
      <c r="A349" s="70">
        <v>305</v>
      </c>
      <c r="B349" s="4" t="s">
        <v>98</v>
      </c>
      <c r="C349" s="5"/>
      <c r="D349" s="3"/>
      <c r="E349" s="132">
        <v>0.0709</v>
      </c>
      <c r="F349" s="45"/>
      <c r="G349" s="135"/>
      <c r="H349" s="48"/>
      <c r="I349" s="139"/>
      <c r="J349" s="167"/>
      <c r="K349" s="48"/>
      <c r="L349" s="189"/>
      <c r="R349" s="48">
        <v>0.0856</v>
      </c>
      <c r="T349" s="207">
        <v>0.07440000000000001</v>
      </c>
      <c r="U349" s="212">
        <v>0.137</v>
      </c>
    </row>
    <row r="350" spans="1:21" ht="29.25" customHeight="1">
      <c r="A350" s="70">
        <v>306</v>
      </c>
      <c r="B350" s="6" t="s">
        <v>408</v>
      </c>
      <c r="C350" s="5"/>
      <c r="D350" s="5"/>
      <c r="E350" s="132">
        <v>0.0195</v>
      </c>
      <c r="F350" s="42"/>
      <c r="G350" s="135"/>
      <c r="H350" s="48"/>
      <c r="I350" s="139"/>
      <c r="J350" s="167"/>
      <c r="K350" s="48"/>
      <c r="L350" s="48"/>
      <c r="R350" s="48">
        <v>0.018</v>
      </c>
      <c r="T350" s="207">
        <v>0.020200000000000003</v>
      </c>
      <c r="U350" s="212"/>
    </row>
    <row r="351" spans="1:21" ht="33" customHeight="1">
      <c r="A351" s="70">
        <v>307</v>
      </c>
      <c r="B351" s="4" t="s">
        <v>408</v>
      </c>
      <c r="C351" s="5"/>
      <c r="D351" s="5"/>
      <c r="E351" s="132">
        <v>0.0303</v>
      </c>
      <c r="F351" s="42"/>
      <c r="G351" s="135"/>
      <c r="H351" s="48"/>
      <c r="I351" s="139"/>
      <c r="J351" s="167"/>
      <c r="K351" s="48"/>
      <c r="L351" s="48"/>
      <c r="R351" s="48">
        <v>0.0196</v>
      </c>
      <c r="T351" s="207">
        <v>0.0315</v>
      </c>
      <c r="U351" s="212">
        <v>0.057</v>
      </c>
    </row>
    <row r="352" spans="1:21" ht="20.25" customHeight="1">
      <c r="A352" s="70">
        <v>308</v>
      </c>
      <c r="B352" s="6" t="s">
        <v>409</v>
      </c>
      <c r="C352" s="5"/>
      <c r="D352" s="5"/>
      <c r="E352" s="132">
        <v>0.3933</v>
      </c>
      <c r="F352" s="42"/>
      <c r="G352" s="135">
        <v>0.4563</v>
      </c>
      <c r="H352" s="48"/>
      <c r="I352" s="139"/>
      <c r="J352" s="167"/>
      <c r="K352" s="48"/>
      <c r="L352" s="189">
        <v>0.483</v>
      </c>
      <c r="Q352" s="48">
        <v>0.3</v>
      </c>
      <c r="R352" s="48">
        <v>0.5035</v>
      </c>
      <c r="T352" s="207">
        <v>0.5065000000000001</v>
      </c>
      <c r="U352" s="212">
        <v>0.6317</v>
      </c>
    </row>
    <row r="353" spans="1:21" ht="19.5" customHeight="1">
      <c r="A353" s="70">
        <v>309</v>
      </c>
      <c r="B353" s="6" t="s">
        <v>409</v>
      </c>
      <c r="C353" s="5"/>
      <c r="D353" s="5"/>
      <c r="E353" s="132">
        <v>32.4105</v>
      </c>
      <c r="F353" s="42"/>
      <c r="G353" s="135"/>
      <c r="H353" s="48"/>
      <c r="I353" s="139"/>
      <c r="J353" s="167"/>
      <c r="K353" s="48"/>
      <c r="L353" s="190"/>
      <c r="Q353" s="48">
        <v>31.62</v>
      </c>
      <c r="R353" s="48">
        <v>31.6516</v>
      </c>
      <c r="T353" s="207">
        <v>31.84</v>
      </c>
      <c r="U353" s="212">
        <v>39.03</v>
      </c>
    </row>
    <row r="354" spans="1:21" ht="21" customHeight="1">
      <c r="A354" s="70">
        <v>310</v>
      </c>
      <c r="B354" s="6" t="s">
        <v>410</v>
      </c>
      <c r="C354" s="5"/>
      <c r="D354" s="5"/>
      <c r="E354" s="132">
        <v>0.0786</v>
      </c>
      <c r="F354" s="42"/>
      <c r="G354" s="135"/>
      <c r="H354" s="48"/>
      <c r="I354" s="139"/>
      <c r="J354" s="167"/>
      <c r="K354" s="48"/>
      <c r="L354" s="189">
        <v>0.1298</v>
      </c>
      <c r="R354" s="48">
        <v>0.0884</v>
      </c>
      <c r="T354" s="207">
        <v>0.08360000000000001</v>
      </c>
      <c r="U354" s="212">
        <v>0.1423</v>
      </c>
    </row>
    <row r="355" spans="1:21" ht="19.5" customHeight="1">
      <c r="A355" s="70">
        <v>311</v>
      </c>
      <c r="B355" s="6" t="s">
        <v>411</v>
      </c>
      <c r="C355" s="5"/>
      <c r="D355" s="5"/>
      <c r="E355" s="132">
        <v>0.1172</v>
      </c>
      <c r="F355" s="42"/>
      <c r="G355" s="135"/>
      <c r="H355" s="48"/>
      <c r="I355" s="139"/>
      <c r="J355" s="167"/>
      <c r="K355" s="48"/>
      <c r="L355" s="189">
        <v>0.2512</v>
      </c>
      <c r="O355" s="195">
        <v>0.1146</v>
      </c>
      <c r="R355" s="48">
        <v>0.1148</v>
      </c>
      <c r="T355" s="207">
        <v>0.22190000000000001</v>
      </c>
      <c r="U355" s="212">
        <v>0.31</v>
      </c>
    </row>
    <row r="356" spans="1:24" s="85" customFormat="1" ht="20.25" customHeight="1">
      <c r="A356" s="70">
        <v>312</v>
      </c>
      <c r="B356" s="6" t="s">
        <v>411</v>
      </c>
      <c r="C356" s="5"/>
      <c r="D356" s="3"/>
      <c r="E356" s="132">
        <v>0.1769</v>
      </c>
      <c r="F356" s="42"/>
      <c r="G356" s="135">
        <v>0.329</v>
      </c>
      <c r="H356" s="48"/>
      <c r="I356" s="139"/>
      <c r="J356" s="167"/>
      <c r="K356" s="48"/>
      <c r="L356" s="189">
        <v>0.3794</v>
      </c>
      <c r="M356" s="122"/>
      <c r="N356" s="122"/>
      <c r="O356" s="195">
        <v>0.1727</v>
      </c>
      <c r="P356" s="122"/>
      <c r="Q356" s="122"/>
      <c r="R356" s="48">
        <v>0.1734</v>
      </c>
      <c r="S356" s="122"/>
      <c r="T356" s="207">
        <v>0.3352</v>
      </c>
      <c r="U356" s="212">
        <v>0.4802</v>
      </c>
      <c r="V356" s="122"/>
      <c r="W356" s="122"/>
      <c r="X356" s="122"/>
    </row>
    <row r="357" spans="1:24" s="85" customFormat="1" ht="21" customHeight="1">
      <c r="A357" s="70">
        <v>313</v>
      </c>
      <c r="B357" s="4" t="s">
        <v>412</v>
      </c>
      <c r="C357" s="5"/>
      <c r="D357" s="3"/>
      <c r="E357" s="132">
        <v>0.0608</v>
      </c>
      <c r="F357" s="42"/>
      <c r="G357" s="135"/>
      <c r="H357" s="48"/>
      <c r="I357" s="139">
        <v>0.0675</v>
      </c>
      <c r="J357" s="167"/>
      <c r="K357" s="143">
        <v>0.0744</v>
      </c>
      <c r="L357" s="189">
        <v>0.0705</v>
      </c>
      <c r="M357" s="122"/>
      <c r="N357" s="122"/>
      <c r="O357" s="122"/>
      <c r="P357" s="122"/>
      <c r="Q357" s="122"/>
      <c r="R357" s="48">
        <v>0.0643</v>
      </c>
      <c r="S357" s="122"/>
      <c r="T357" s="207">
        <v>0.06430000000000001</v>
      </c>
      <c r="U357" s="212">
        <v>0.1046</v>
      </c>
      <c r="V357" s="122"/>
      <c r="W357" s="122"/>
      <c r="X357" s="122"/>
    </row>
    <row r="358" spans="1:24" s="85" customFormat="1" ht="22.5" customHeight="1">
      <c r="A358" s="70">
        <v>314</v>
      </c>
      <c r="B358" s="4" t="s">
        <v>412</v>
      </c>
      <c r="C358" s="5"/>
      <c r="D358" s="3"/>
      <c r="E358" s="132">
        <v>0.1276</v>
      </c>
      <c r="F358" s="42"/>
      <c r="G358" s="135"/>
      <c r="H358" s="48"/>
      <c r="I358" s="139">
        <v>0.1368</v>
      </c>
      <c r="J358" s="167"/>
      <c r="K358" s="48"/>
      <c r="L358" s="189">
        <v>0.1425</v>
      </c>
      <c r="M358" s="122"/>
      <c r="N358" s="122"/>
      <c r="O358" s="122"/>
      <c r="P358" s="122"/>
      <c r="Q358" s="122"/>
      <c r="R358" s="48">
        <v>0.131</v>
      </c>
      <c r="S358" s="122"/>
      <c r="T358" s="207">
        <v>0.13040000000000002</v>
      </c>
      <c r="U358" s="212">
        <v>0.2079</v>
      </c>
      <c r="V358" s="122"/>
      <c r="W358" s="122"/>
      <c r="X358" s="122"/>
    </row>
    <row r="359" spans="1:24" s="85" customFormat="1" ht="18" customHeight="1">
      <c r="A359" s="70">
        <v>315</v>
      </c>
      <c r="B359" s="4" t="s">
        <v>333</v>
      </c>
      <c r="C359" s="5"/>
      <c r="D359" s="3"/>
      <c r="E359" s="132">
        <v>0.0342</v>
      </c>
      <c r="F359" s="42"/>
      <c r="G359" s="135"/>
      <c r="H359" s="48"/>
      <c r="I359" s="48"/>
      <c r="J359" s="167"/>
      <c r="K359" s="48"/>
      <c r="L359" s="48"/>
      <c r="M359" s="122"/>
      <c r="N359" s="122"/>
      <c r="O359" s="122"/>
      <c r="P359" s="122"/>
      <c r="Q359" s="122"/>
      <c r="R359" s="48"/>
      <c r="S359" s="122"/>
      <c r="T359" s="207"/>
      <c r="U359" s="212">
        <v>0.0333</v>
      </c>
      <c r="V359" s="122"/>
      <c r="W359" s="122"/>
      <c r="X359" s="122"/>
    </row>
    <row r="360" spans="1:24" s="85" customFormat="1" ht="19.5" customHeight="1">
      <c r="A360" s="70">
        <v>316</v>
      </c>
      <c r="B360" s="4" t="s">
        <v>333</v>
      </c>
      <c r="C360" s="5"/>
      <c r="D360" s="3"/>
      <c r="E360" s="132">
        <v>0.0349</v>
      </c>
      <c r="F360" s="42"/>
      <c r="G360" s="135"/>
      <c r="H360" s="48"/>
      <c r="I360" s="48"/>
      <c r="J360" s="167"/>
      <c r="K360" s="48"/>
      <c r="L360" s="48"/>
      <c r="M360" s="122"/>
      <c r="N360" s="122"/>
      <c r="O360" s="122"/>
      <c r="P360" s="122"/>
      <c r="Q360" s="122"/>
      <c r="R360" s="200">
        <v>0.0296</v>
      </c>
      <c r="S360" s="122"/>
      <c r="T360" s="207">
        <v>0.0369</v>
      </c>
      <c r="U360" s="212">
        <v>0.0676</v>
      </c>
      <c r="V360" s="122"/>
      <c r="W360" s="122"/>
      <c r="X360" s="122"/>
    </row>
    <row r="361" spans="1:24" s="85" customFormat="1" ht="21.75" customHeight="1">
      <c r="A361" s="70">
        <v>317</v>
      </c>
      <c r="B361" s="4" t="s">
        <v>333</v>
      </c>
      <c r="C361" s="5"/>
      <c r="D361" s="3"/>
      <c r="E361" s="132">
        <v>0.09960000000000001</v>
      </c>
      <c r="F361" s="42"/>
      <c r="G361" s="135"/>
      <c r="H361" s="48"/>
      <c r="I361" s="48"/>
      <c r="J361" s="167"/>
      <c r="K361" s="48"/>
      <c r="L361" s="48"/>
      <c r="M361" s="122"/>
      <c r="N361" s="122"/>
      <c r="O361" s="122"/>
      <c r="P361" s="122"/>
      <c r="Q361" s="122"/>
      <c r="R361" s="48">
        <v>0.0918</v>
      </c>
      <c r="S361" s="122"/>
      <c r="T361" s="207">
        <v>0.0959</v>
      </c>
      <c r="U361" s="212"/>
      <c r="V361" s="122"/>
      <c r="W361" s="122"/>
      <c r="X361" s="122"/>
    </row>
    <row r="362" spans="1:24" s="85" customFormat="1" ht="21.75" customHeight="1">
      <c r="A362" s="70">
        <v>318</v>
      </c>
      <c r="B362" s="4" t="s">
        <v>333</v>
      </c>
      <c r="C362" s="5"/>
      <c r="D362" s="3"/>
      <c r="E362" s="132">
        <v>0.1469</v>
      </c>
      <c r="F362" s="42"/>
      <c r="G362" s="135"/>
      <c r="H362" s="48"/>
      <c r="I362" s="48"/>
      <c r="J362" s="167"/>
      <c r="K362" s="48"/>
      <c r="L362" s="48"/>
      <c r="M362" s="122"/>
      <c r="N362" s="122"/>
      <c r="O362" s="122"/>
      <c r="P362" s="122"/>
      <c r="Q362" s="122"/>
      <c r="R362" s="48">
        <v>0.1384</v>
      </c>
      <c r="S362" s="122"/>
      <c r="T362" s="207">
        <v>0.1414</v>
      </c>
      <c r="U362" s="212"/>
      <c r="V362" s="122"/>
      <c r="W362" s="122"/>
      <c r="X362" s="122"/>
    </row>
    <row r="363" spans="1:24" s="85" customFormat="1" ht="22.5" customHeight="1">
      <c r="A363" s="70">
        <v>319</v>
      </c>
      <c r="B363" s="4" t="s">
        <v>333</v>
      </c>
      <c r="C363" s="5"/>
      <c r="D363" s="3"/>
      <c r="E363" s="132">
        <v>0.518</v>
      </c>
      <c r="F363" s="134">
        <v>0.6</v>
      </c>
      <c r="G363" s="135"/>
      <c r="H363" s="48"/>
      <c r="I363" s="48"/>
      <c r="J363" s="167"/>
      <c r="K363" s="48"/>
      <c r="L363" s="48"/>
      <c r="M363" s="48">
        <v>0.554</v>
      </c>
      <c r="N363" s="122"/>
      <c r="O363" s="122"/>
      <c r="P363" s="122"/>
      <c r="Q363" s="122"/>
      <c r="R363" s="48">
        <v>0.4771</v>
      </c>
      <c r="S363" s="122"/>
      <c r="T363" s="207"/>
      <c r="U363" s="212">
        <v>0.433</v>
      </c>
      <c r="V363" s="122"/>
      <c r="W363" s="122"/>
      <c r="X363" s="122"/>
    </row>
    <row r="364" spans="1:24" s="85" customFormat="1" ht="40.5" customHeight="1">
      <c r="A364" s="70">
        <v>320</v>
      </c>
      <c r="B364" s="4" t="s">
        <v>413</v>
      </c>
      <c r="C364" s="5"/>
      <c r="D364" s="3"/>
      <c r="E364" s="132">
        <v>0.2781</v>
      </c>
      <c r="F364" s="42"/>
      <c r="G364" s="135"/>
      <c r="H364" s="48"/>
      <c r="I364" s="48"/>
      <c r="J364" s="167"/>
      <c r="K364" s="48"/>
      <c r="L364" s="48"/>
      <c r="M364" s="122"/>
      <c r="N364" s="122"/>
      <c r="O364" s="122"/>
      <c r="P364" s="122"/>
      <c r="Q364" s="122"/>
      <c r="R364" s="48">
        <v>0.2606</v>
      </c>
      <c r="S364" s="122"/>
      <c r="T364" s="207">
        <v>0.2677</v>
      </c>
      <c r="U364" s="212">
        <v>0.4166</v>
      </c>
      <c r="V364" s="122"/>
      <c r="W364" s="122"/>
      <c r="X364" s="122"/>
    </row>
    <row r="365" spans="1:24" s="85" customFormat="1" ht="30" customHeight="1">
      <c r="A365" s="70">
        <v>321</v>
      </c>
      <c r="B365" s="4" t="s">
        <v>414</v>
      </c>
      <c r="C365" s="5"/>
      <c r="D365" s="3"/>
      <c r="E365" s="132">
        <v>0.13729999999999998</v>
      </c>
      <c r="F365" s="42"/>
      <c r="G365" s="135"/>
      <c r="H365" s="48"/>
      <c r="I365" s="48"/>
      <c r="J365" s="167"/>
      <c r="K365" s="48"/>
      <c r="L365" s="189">
        <v>0.1875</v>
      </c>
      <c r="M365" s="122"/>
      <c r="N365" s="122"/>
      <c r="O365" s="122"/>
      <c r="P365" s="122"/>
      <c r="Q365" s="122"/>
      <c r="R365" s="48">
        <v>0.1501</v>
      </c>
      <c r="S365" s="122"/>
      <c r="T365" s="207">
        <v>0.1432</v>
      </c>
      <c r="U365" s="212">
        <v>0.2343</v>
      </c>
      <c r="V365" s="122"/>
      <c r="W365" s="122"/>
      <c r="X365" s="122"/>
    </row>
    <row r="366" spans="1:21" ht="31.5" customHeight="1">
      <c r="A366" s="70">
        <v>322</v>
      </c>
      <c r="B366" s="6" t="s">
        <v>414</v>
      </c>
      <c r="C366" s="5"/>
      <c r="D366" s="5"/>
      <c r="E366" s="132">
        <v>0.07680000000000001</v>
      </c>
      <c r="F366" s="42"/>
      <c r="G366" s="135">
        <v>0.0793</v>
      </c>
      <c r="H366" s="48"/>
      <c r="I366" s="48"/>
      <c r="J366" s="167"/>
      <c r="K366" s="48"/>
      <c r="L366" s="48"/>
      <c r="R366" s="48">
        <v>0.0781</v>
      </c>
      <c r="T366" s="207">
        <v>0.08</v>
      </c>
      <c r="U366" s="212">
        <v>0.126</v>
      </c>
    </row>
    <row r="367" spans="1:10" ht="13.5" customHeight="1">
      <c r="A367" s="280" t="s">
        <v>19</v>
      </c>
      <c r="B367" s="280"/>
      <c r="C367" s="280"/>
      <c r="D367" s="280"/>
      <c r="E367" s="280"/>
      <c r="F367" s="280"/>
      <c r="G367" s="280"/>
      <c r="H367" s="280"/>
      <c r="I367" s="280"/>
      <c r="J367" s="167"/>
    </row>
    <row r="368" spans="1:24" s="85" customFormat="1" ht="19.5" customHeight="1">
      <c r="A368" s="28">
        <v>323</v>
      </c>
      <c r="B368" s="4" t="s">
        <v>234</v>
      </c>
      <c r="D368" s="3"/>
      <c r="E368" s="18">
        <v>0.047400000000000005</v>
      </c>
      <c r="F368" s="42"/>
      <c r="G368" s="135"/>
      <c r="H368" s="48"/>
      <c r="I368" s="48"/>
      <c r="J368" s="167"/>
      <c r="K368" s="48"/>
      <c r="L368" s="48"/>
      <c r="M368" s="122"/>
      <c r="N368" s="122"/>
      <c r="O368" s="122"/>
      <c r="P368" s="122"/>
      <c r="Q368" s="122"/>
      <c r="R368" s="48">
        <v>0.0481</v>
      </c>
      <c r="S368" s="122"/>
      <c r="T368" s="207">
        <v>0.0472</v>
      </c>
      <c r="U368" s="212">
        <v>0.086</v>
      </c>
      <c r="V368" s="122"/>
      <c r="W368" s="122"/>
      <c r="X368" s="122"/>
    </row>
    <row r="369" spans="1:24" s="85" customFormat="1" ht="21.75" customHeight="1">
      <c r="A369" s="28">
        <v>324</v>
      </c>
      <c r="B369" s="4" t="s">
        <v>234</v>
      </c>
      <c r="D369" s="3"/>
      <c r="E369" s="18">
        <v>0.0756</v>
      </c>
      <c r="F369" s="42"/>
      <c r="G369" s="135">
        <v>0.0788</v>
      </c>
      <c r="H369" s="48"/>
      <c r="I369" s="48"/>
      <c r="J369" s="167"/>
      <c r="K369" s="48"/>
      <c r="L369" s="48"/>
      <c r="M369" s="122"/>
      <c r="N369" s="122"/>
      <c r="O369" s="122"/>
      <c r="P369" s="122"/>
      <c r="Q369" s="122"/>
      <c r="R369" s="48">
        <v>0.0767</v>
      </c>
      <c r="S369" s="122"/>
      <c r="T369" s="207">
        <v>0.0753</v>
      </c>
      <c r="U369" s="212">
        <v>0.1362</v>
      </c>
      <c r="V369" s="122"/>
      <c r="W369" s="122"/>
      <c r="X369" s="122"/>
    </row>
    <row r="370" spans="1:21" ht="21.75" customHeight="1">
      <c r="A370" s="28">
        <v>325</v>
      </c>
      <c r="B370" s="4" t="s">
        <v>99</v>
      </c>
      <c r="D370" s="5"/>
      <c r="E370" s="18">
        <v>0.027899999999999998</v>
      </c>
      <c r="F370" s="42"/>
      <c r="G370" s="135"/>
      <c r="H370" s="48"/>
      <c r="I370" s="48"/>
      <c r="J370" s="167"/>
      <c r="K370" s="48"/>
      <c r="L370" s="189">
        <v>0.0354</v>
      </c>
      <c r="R370" s="48"/>
      <c r="T370" s="207">
        <v>0.0332</v>
      </c>
      <c r="U370" s="212">
        <v>0.0509</v>
      </c>
    </row>
    <row r="371" spans="1:21" ht="21.75" customHeight="1">
      <c r="A371" s="28">
        <v>326</v>
      </c>
      <c r="B371" s="6" t="s">
        <v>99</v>
      </c>
      <c r="D371" s="5"/>
      <c r="E371" s="18">
        <v>0.0381</v>
      </c>
      <c r="F371" s="42"/>
      <c r="G371" s="135">
        <v>0.04</v>
      </c>
      <c r="H371" s="48"/>
      <c r="I371" s="48"/>
      <c r="J371" s="167"/>
      <c r="K371" s="48"/>
      <c r="L371" s="189">
        <v>0.0611</v>
      </c>
      <c r="R371" s="48"/>
      <c r="T371" s="207">
        <v>0.036500000000000005</v>
      </c>
      <c r="U371" s="212">
        <v>0.0714</v>
      </c>
    </row>
    <row r="372" spans="1:24" s="85" customFormat="1" ht="17.25" customHeight="1">
      <c r="A372" s="28">
        <v>327</v>
      </c>
      <c r="B372" s="4" t="s">
        <v>99</v>
      </c>
      <c r="D372" s="3"/>
      <c r="E372" s="18">
        <v>0.0519</v>
      </c>
      <c r="F372" s="42"/>
      <c r="G372" s="135">
        <v>0.0883</v>
      </c>
      <c r="H372" s="48"/>
      <c r="I372" s="139">
        <v>0.0525</v>
      </c>
      <c r="J372" s="167"/>
      <c r="K372" s="48"/>
      <c r="L372" s="189">
        <v>0.0641</v>
      </c>
      <c r="M372" s="122"/>
      <c r="N372" s="122"/>
      <c r="O372" s="122"/>
      <c r="P372" s="122"/>
      <c r="Q372" s="122"/>
      <c r="R372" s="48">
        <v>0.0517</v>
      </c>
      <c r="S372" s="122"/>
      <c r="T372" s="207">
        <v>0.0644</v>
      </c>
      <c r="U372" s="212">
        <v>0.0952</v>
      </c>
      <c r="V372" s="122"/>
      <c r="W372" s="122"/>
      <c r="X372" s="122"/>
    </row>
    <row r="373" spans="1:21" ht="18" customHeight="1">
      <c r="A373" s="28">
        <v>328</v>
      </c>
      <c r="B373" s="6" t="s">
        <v>583</v>
      </c>
      <c r="D373" s="5"/>
      <c r="E373" s="3">
        <v>1.5734</v>
      </c>
      <c r="F373" s="42"/>
      <c r="G373" s="135"/>
      <c r="H373" s="48"/>
      <c r="I373" s="139"/>
      <c r="J373" s="167"/>
      <c r="K373" s="48"/>
      <c r="L373" s="190"/>
      <c r="R373" s="48">
        <v>1.4699</v>
      </c>
      <c r="T373" s="207">
        <v>1.4551</v>
      </c>
      <c r="U373" s="212">
        <v>2.4268</v>
      </c>
    </row>
    <row r="374" spans="1:24" s="85" customFormat="1" ht="18.75" customHeight="1">
      <c r="A374" s="28">
        <v>329</v>
      </c>
      <c r="B374" s="4" t="s">
        <v>235</v>
      </c>
      <c r="D374" s="3"/>
      <c r="E374" s="18"/>
      <c r="F374" s="42"/>
      <c r="G374" s="135"/>
      <c r="H374" s="48"/>
      <c r="I374" s="139"/>
      <c r="J374" s="167"/>
      <c r="K374" s="48"/>
      <c r="L374" s="190"/>
      <c r="M374" s="122"/>
      <c r="N374" s="122"/>
      <c r="O374" s="122"/>
      <c r="P374" s="122"/>
      <c r="Q374" s="122"/>
      <c r="R374" s="48"/>
      <c r="S374" s="122"/>
      <c r="T374" s="207"/>
      <c r="U374" s="212">
        <v>0.1003</v>
      </c>
      <c r="V374" s="122"/>
      <c r="W374" s="122"/>
      <c r="X374" s="122"/>
    </row>
    <row r="375" spans="1:24" s="85" customFormat="1" ht="18" customHeight="1">
      <c r="A375" s="28">
        <v>330</v>
      </c>
      <c r="B375" s="4" t="s">
        <v>235</v>
      </c>
      <c r="D375" s="3"/>
      <c r="E375" s="18">
        <v>0.0751</v>
      </c>
      <c r="F375" s="42"/>
      <c r="G375" s="135">
        <v>0.0799</v>
      </c>
      <c r="H375" s="48"/>
      <c r="I375" s="139"/>
      <c r="J375" s="167"/>
      <c r="K375" s="48"/>
      <c r="L375" s="189">
        <v>0.0775</v>
      </c>
      <c r="M375" s="122"/>
      <c r="N375" s="122"/>
      <c r="O375" s="122"/>
      <c r="P375" s="143">
        <f>1.8/28</f>
        <v>0.0642857142857143</v>
      </c>
      <c r="Q375" s="122"/>
      <c r="R375" s="48"/>
      <c r="S375" s="122"/>
      <c r="T375" s="207">
        <v>0.0733</v>
      </c>
      <c r="U375" s="212">
        <v>0.1059</v>
      </c>
      <c r="V375" s="122"/>
      <c r="W375" s="122"/>
      <c r="X375" s="122"/>
    </row>
    <row r="376" spans="1:21" ht="21" customHeight="1">
      <c r="A376" s="28">
        <v>331</v>
      </c>
      <c r="B376" s="6" t="s">
        <v>596</v>
      </c>
      <c r="D376" s="5"/>
      <c r="E376" s="18">
        <v>0.1017</v>
      </c>
      <c r="F376" s="42"/>
      <c r="G376" s="135">
        <v>0.0572</v>
      </c>
      <c r="H376" s="48"/>
      <c r="I376" s="139">
        <v>0.1017</v>
      </c>
      <c r="J376" s="167"/>
      <c r="K376" s="48"/>
      <c r="L376" s="189">
        <v>0.1185</v>
      </c>
      <c r="R376" s="48">
        <v>0.1003</v>
      </c>
      <c r="T376" s="207">
        <v>0.0505</v>
      </c>
      <c r="U376" s="212">
        <v>0.1804</v>
      </c>
    </row>
    <row r="377" spans="1:21" ht="18.75" customHeight="1">
      <c r="A377" s="28">
        <v>332</v>
      </c>
      <c r="B377" s="6" t="s">
        <v>597</v>
      </c>
      <c r="D377" s="5"/>
      <c r="E377" s="18">
        <v>0.16579999999999998</v>
      </c>
      <c r="F377" s="42"/>
      <c r="G377" s="135">
        <v>0.1655</v>
      </c>
      <c r="H377" s="48"/>
      <c r="I377" s="139"/>
      <c r="J377" s="167"/>
      <c r="K377" s="48"/>
      <c r="L377" s="190"/>
      <c r="R377" s="48">
        <v>0.1671</v>
      </c>
      <c r="T377" s="207">
        <v>0.1638</v>
      </c>
      <c r="U377" s="212">
        <v>0.2353</v>
      </c>
    </row>
    <row r="378" spans="1:21" ht="18.75" customHeight="1">
      <c r="A378" s="28">
        <v>333</v>
      </c>
      <c r="B378" s="6" t="s">
        <v>596</v>
      </c>
      <c r="D378" s="5"/>
      <c r="E378" s="18">
        <v>0.1803</v>
      </c>
      <c r="F378" s="42"/>
      <c r="G378" s="135"/>
      <c r="H378" s="48"/>
      <c r="I378" s="139">
        <v>0.1803</v>
      </c>
      <c r="J378" s="167"/>
      <c r="K378" s="48"/>
      <c r="L378" s="189">
        <v>0.2102</v>
      </c>
      <c r="R378" s="48">
        <v>0.1778</v>
      </c>
      <c r="T378" s="207">
        <v>0.0974</v>
      </c>
      <c r="U378" s="212">
        <v>0.3077</v>
      </c>
    </row>
    <row r="379" spans="1:21" ht="18.75" customHeight="1">
      <c r="A379" s="28">
        <v>334</v>
      </c>
      <c r="B379" s="6" t="s">
        <v>100</v>
      </c>
      <c r="D379" s="5"/>
      <c r="E379" s="18">
        <v>0.0203</v>
      </c>
      <c r="F379" s="42"/>
      <c r="G379" s="135">
        <v>0.141</v>
      </c>
      <c r="H379" s="48"/>
      <c r="I379" s="139">
        <v>0.0212</v>
      </c>
      <c r="J379" s="167"/>
      <c r="K379" s="143">
        <v>0.0372</v>
      </c>
      <c r="L379" s="189">
        <v>0.021</v>
      </c>
      <c r="R379" s="48">
        <v>0.0203</v>
      </c>
      <c r="T379" s="207">
        <v>0.020300000000000002</v>
      </c>
      <c r="U379" s="212">
        <v>0.0649</v>
      </c>
    </row>
    <row r="380" spans="1:24" s="85" customFormat="1" ht="15.75" customHeight="1">
      <c r="A380" s="28">
        <v>335</v>
      </c>
      <c r="B380" s="4" t="s">
        <v>100</v>
      </c>
      <c r="D380" s="3"/>
      <c r="E380" s="18">
        <v>0.034300000000000004</v>
      </c>
      <c r="F380" s="42"/>
      <c r="G380" s="135">
        <v>0.1925</v>
      </c>
      <c r="H380" s="48"/>
      <c r="I380" s="139">
        <v>0.0359</v>
      </c>
      <c r="J380" s="167"/>
      <c r="K380" s="143">
        <v>0.0762</v>
      </c>
      <c r="L380" s="189">
        <v>0.035</v>
      </c>
      <c r="M380" s="122"/>
      <c r="N380" s="122"/>
      <c r="O380" s="122"/>
      <c r="P380" s="122"/>
      <c r="Q380" s="122"/>
      <c r="R380" s="48">
        <v>0.0344</v>
      </c>
      <c r="S380" s="122"/>
      <c r="T380" s="207">
        <v>0.0344</v>
      </c>
      <c r="U380" s="212">
        <v>0.1298</v>
      </c>
      <c r="V380" s="122"/>
      <c r="W380" s="122"/>
      <c r="X380" s="122"/>
    </row>
    <row r="381" spans="1:24" s="85" customFormat="1" ht="21.75" customHeight="1">
      <c r="A381" s="28">
        <v>336</v>
      </c>
      <c r="B381" s="4" t="s">
        <v>236</v>
      </c>
      <c r="C381" s="5"/>
      <c r="D381" s="3"/>
      <c r="E381" s="18">
        <v>0.0921</v>
      </c>
      <c r="F381" s="42"/>
      <c r="G381" s="135"/>
      <c r="H381" s="48"/>
      <c r="I381" s="48"/>
      <c r="J381" s="167"/>
      <c r="K381" s="179"/>
      <c r="L381" s="48"/>
      <c r="M381" s="122"/>
      <c r="N381" s="122"/>
      <c r="O381" s="122"/>
      <c r="P381" s="122"/>
      <c r="Q381" s="122"/>
      <c r="R381" s="48">
        <v>0.0921</v>
      </c>
      <c r="S381" s="122"/>
      <c r="T381" s="207">
        <v>0.0935</v>
      </c>
      <c r="U381" s="212">
        <v>0.1274</v>
      </c>
      <c r="V381" s="122"/>
      <c r="W381" s="122"/>
      <c r="X381" s="122"/>
    </row>
    <row r="382" spans="1:24" s="85" customFormat="1" ht="18.75" customHeight="1">
      <c r="A382" s="28">
        <v>337</v>
      </c>
      <c r="B382" s="4" t="s">
        <v>236</v>
      </c>
      <c r="C382" s="5"/>
      <c r="D382" s="3"/>
      <c r="E382" s="18">
        <v>0.0988</v>
      </c>
      <c r="F382" s="42"/>
      <c r="G382" s="135">
        <v>0.1038</v>
      </c>
      <c r="H382" s="48"/>
      <c r="I382" s="48"/>
      <c r="J382" s="167"/>
      <c r="K382" s="179"/>
      <c r="L382" s="48"/>
      <c r="M382" s="122"/>
      <c r="N382" s="122"/>
      <c r="O382" s="122"/>
      <c r="P382" s="122"/>
      <c r="Q382" s="122"/>
      <c r="R382" s="48">
        <v>0.1447</v>
      </c>
      <c r="S382" s="122"/>
      <c r="T382" s="207">
        <v>0.0949</v>
      </c>
      <c r="U382" s="212">
        <v>0.1827</v>
      </c>
      <c r="V382" s="122"/>
      <c r="W382" s="122"/>
      <c r="X382" s="122"/>
    </row>
    <row r="383" spans="1:24" s="85" customFormat="1" ht="17.25" customHeight="1">
      <c r="A383" s="28">
        <v>338</v>
      </c>
      <c r="B383" s="4" t="s">
        <v>236</v>
      </c>
      <c r="C383" s="5"/>
      <c r="D383" s="3"/>
      <c r="E383" s="18"/>
      <c r="F383" s="42"/>
      <c r="G383" s="135">
        <v>0.2033</v>
      </c>
      <c r="H383" s="48"/>
      <c r="I383" s="48"/>
      <c r="J383" s="167"/>
      <c r="K383" s="179"/>
      <c r="L383" s="48"/>
      <c r="M383" s="122"/>
      <c r="N383" s="122"/>
      <c r="O383" s="122"/>
      <c r="P383" s="122"/>
      <c r="Q383" s="122"/>
      <c r="R383" s="48"/>
      <c r="S383" s="122"/>
      <c r="T383" s="207">
        <v>0.19060000000000002</v>
      </c>
      <c r="U383" s="212">
        <v>0.34077</v>
      </c>
      <c r="V383" s="122"/>
      <c r="W383" s="122"/>
      <c r="X383" s="122"/>
    </row>
    <row r="384" spans="1:21" ht="25.5" customHeight="1">
      <c r="A384" s="28">
        <v>339</v>
      </c>
      <c r="B384" s="6" t="s">
        <v>418</v>
      </c>
      <c r="C384" s="5"/>
      <c r="D384" s="5"/>
      <c r="E384" s="18">
        <v>0.041</v>
      </c>
      <c r="F384" s="42"/>
      <c r="G384" s="143">
        <v>0.08</v>
      </c>
      <c r="H384" s="48"/>
      <c r="I384" s="48"/>
      <c r="J384" s="167"/>
      <c r="K384" s="143">
        <v>0.1004</v>
      </c>
      <c r="L384" s="189">
        <v>0.1194</v>
      </c>
      <c r="R384" s="48">
        <v>0.102</v>
      </c>
      <c r="T384" s="207">
        <v>0.040400000000000005</v>
      </c>
      <c r="U384" s="212">
        <v>0.16167</v>
      </c>
    </row>
    <row r="385" spans="1:21" ht="21.75" customHeight="1">
      <c r="A385" s="28">
        <v>340</v>
      </c>
      <c r="B385" s="6" t="s">
        <v>418</v>
      </c>
      <c r="C385" s="5"/>
      <c r="D385" s="5"/>
      <c r="E385" s="18">
        <v>0.051300000000000005</v>
      </c>
      <c r="F385" s="42"/>
      <c r="G385" s="143">
        <v>0.1221</v>
      </c>
      <c r="H385" s="48"/>
      <c r="I385" s="48"/>
      <c r="J385" s="167"/>
      <c r="K385" s="48"/>
      <c r="L385" s="189">
        <v>0.1708</v>
      </c>
      <c r="R385" s="48">
        <v>0.1503</v>
      </c>
      <c r="T385" s="207">
        <v>0.0504</v>
      </c>
      <c r="U385" s="212">
        <v>0.23341</v>
      </c>
    </row>
    <row r="386" spans="1:21" ht="21.75" customHeight="1">
      <c r="A386" s="28">
        <v>341</v>
      </c>
      <c r="B386" s="6" t="s">
        <v>287</v>
      </c>
      <c r="C386" s="5"/>
      <c r="D386" s="5"/>
      <c r="E386" s="5">
        <v>0.14159999999999998</v>
      </c>
      <c r="F386" s="42"/>
      <c r="G386" s="135"/>
      <c r="H386" s="48"/>
      <c r="I386" s="48"/>
      <c r="J386" s="167"/>
      <c r="K386" s="48"/>
      <c r="L386" s="190"/>
      <c r="R386" s="48">
        <v>0.1382</v>
      </c>
      <c r="T386" s="207">
        <v>0.1341</v>
      </c>
      <c r="U386" s="212">
        <v>0.28507</v>
      </c>
    </row>
    <row r="387" spans="1:21" ht="21.75" customHeight="1">
      <c r="A387" s="28">
        <v>342</v>
      </c>
      <c r="B387" s="6" t="s">
        <v>287</v>
      </c>
      <c r="C387" s="5"/>
      <c r="D387" s="5"/>
      <c r="E387" s="5">
        <v>0.2098</v>
      </c>
      <c r="F387" s="42"/>
      <c r="G387" s="135">
        <v>0.2036</v>
      </c>
      <c r="H387" s="48"/>
      <c r="I387" s="48"/>
      <c r="J387" s="167"/>
      <c r="K387" s="48"/>
      <c r="L387" s="190"/>
      <c r="R387" s="48">
        <v>0.2163</v>
      </c>
      <c r="T387" s="207">
        <v>0.2179</v>
      </c>
      <c r="U387" s="212">
        <v>0.2991</v>
      </c>
    </row>
    <row r="388" spans="1:21" ht="34.5" customHeight="1">
      <c r="A388" s="28">
        <v>343</v>
      </c>
      <c r="B388" s="86" t="s">
        <v>421</v>
      </c>
      <c r="C388" s="5"/>
      <c r="D388" s="5"/>
      <c r="E388" s="5">
        <v>0.0653</v>
      </c>
      <c r="F388" s="42"/>
      <c r="G388" s="135"/>
      <c r="H388" s="48"/>
      <c r="I388" s="48"/>
      <c r="J388" s="167"/>
      <c r="K388" s="48"/>
      <c r="L388" s="190"/>
      <c r="R388" s="48"/>
      <c r="T388" s="207">
        <v>0.0708</v>
      </c>
      <c r="U388" s="212">
        <v>0.1488</v>
      </c>
    </row>
    <row r="389" spans="1:21" ht="20.25" customHeight="1">
      <c r="A389" s="28">
        <v>344</v>
      </c>
      <c r="B389" s="6" t="s">
        <v>101</v>
      </c>
      <c r="C389" s="5"/>
      <c r="D389" s="5"/>
      <c r="E389" s="18">
        <v>0.1772</v>
      </c>
      <c r="F389" s="42"/>
      <c r="G389" s="135"/>
      <c r="H389" s="48"/>
      <c r="I389" s="48"/>
      <c r="J389" s="167"/>
      <c r="K389" s="48"/>
      <c r="L389" s="189">
        <v>0.2203</v>
      </c>
      <c r="R389" s="48"/>
      <c r="T389" s="207">
        <v>0.1699</v>
      </c>
      <c r="U389" s="215">
        <v>0.1523</v>
      </c>
    </row>
    <row r="390" spans="1:21" ht="31.5" customHeight="1">
      <c r="A390" s="28">
        <v>345</v>
      </c>
      <c r="B390" s="55" t="s">
        <v>419</v>
      </c>
      <c r="C390" s="5"/>
      <c r="D390" s="5"/>
      <c r="E390" s="18">
        <v>0.2932</v>
      </c>
      <c r="F390" s="42"/>
      <c r="G390" s="135"/>
      <c r="H390" s="48"/>
      <c r="I390" s="48"/>
      <c r="J390" s="167"/>
      <c r="K390" s="48"/>
      <c r="L390" s="190"/>
      <c r="R390" s="200">
        <v>0.113</v>
      </c>
      <c r="T390" s="207">
        <v>0.0985</v>
      </c>
      <c r="U390" s="212">
        <v>0.52896</v>
      </c>
    </row>
    <row r="391" spans="1:24" s="85" customFormat="1" ht="23.25" customHeight="1">
      <c r="A391" s="28">
        <v>346</v>
      </c>
      <c r="B391" s="4" t="s">
        <v>237</v>
      </c>
      <c r="C391" s="5"/>
      <c r="D391" s="3"/>
      <c r="E391" s="3">
        <v>0.09480000000000001</v>
      </c>
      <c r="F391" s="42"/>
      <c r="G391" s="135"/>
      <c r="H391" s="48"/>
      <c r="I391" s="48"/>
      <c r="J391" s="167"/>
      <c r="K391" s="48"/>
      <c r="L391" s="190"/>
      <c r="M391" s="122"/>
      <c r="N391" s="122"/>
      <c r="O391" s="122"/>
      <c r="P391" s="122"/>
      <c r="Q391" s="122"/>
      <c r="R391" s="48">
        <v>0.0954</v>
      </c>
      <c r="S391" s="122"/>
      <c r="T391" s="207">
        <v>0.0937</v>
      </c>
      <c r="U391" s="212">
        <v>0.18877</v>
      </c>
      <c r="V391" s="122"/>
      <c r="W391" s="122"/>
      <c r="X391" s="122"/>
    </row>
    <row r="392" spans="1:24" s="85" customFormat="1" ht="42" customHeight="1">
      <c r="A392" s="28">
        <v>347</v>
      </c>
      <c r="B392" s="4" t="s">
        <v>420</v>
      </c>
      <c r="C392" s="5"/>
      <c r="D392" s="3"/>
      <c r="E392" s="3">
        <v>0.6203</v>
      </c>
      <c r="F392" s="49"/>
      <c r="G392" s="135"/>
      <c r="H392" s="48"/>
      <c r="I392" s="48"/>
      <c r="J392" s="167"/>
      <c r="K392" s="48"/>
      <c r="L392" s="189">
        <v>1.15</v>
      </c>
      <c r="M392" s="122"/>
      <c r="N392" s="122"/>
      <c r="O392" s="122"/>
      <c r="P392" s="122"/>
      <c r="Q392" s="122"/>
      <c r="R392" s="48"/>
      <c r="S392" s="122"/>
      <c r="T392" s="207">
        <v>0.6239</v>
      </c>
      <c r="U392" s="212">
        <v>0.92825</v>
      </c>
      <c r="V392" s="122"/>
      <c r="W392" s="122"/>
      <c r="X392" s="122"/>
    </row>
    <row r="393" spans="1:24" s="85" customFormat="1" ht="42" customHeight="1">
      <c r="A393" s="28">
        <v>348</v>
      </c>
      <c r="B393" s="4" t="s">
        <v>420</v>
      </c>
      <c r="C393" s="5"/>
      <c r="D393" s="3"/>
      <c r="E393" s="3">
        <v>0.6809</v>
      </c>
      <c r="F393" s="49"/>
      <c r="G393" s="135"/>
      <c r="H393" s="48"/>
      <c r="I393" s="48"/>
      <c r="J393" s="167"/>
      <c r="K393" s="48"/>
      <c r="L393" s="189">
        <v>0.89</v>
      </c>
      <c r="M393" s="122"/>
      <c r="N393" s="122"/>
      <c r="O393" s="122"/>
      <c r="P393" s="122"/>
      <c r="Q393" s="122"/>
      <c r="R393" s="48"/>
      <c r="S393" s="122"/>
      <c r="T393" s="207">
        <v>0.6273000000000001</v>
      </c>
      <c r="U393" s="212">
        <v>0.92825</v>
      </c>
      <c r="V393" s="122"/>
      <c r="W393" s="122"/>
      <c r="X393" s="122"/>
    </row>
    <row r="394" spans="1:21" ht="21" customHeight="1">
      <c r="A394" s="28">
        <v>349</v>
      </c>
      <c r="B394" s="6" t="s">
        <v>32</v>
      </c>
      <c r="C394" s="5"/>
      <c r="D394" s="5"/>
      <c r="E394" s="18">
        <v>0.0018</v>
      </c>
      <c r="F394" s="42"/>
      <c r="G394" s="135">
        <v>0.3683</v>
      </c>
      <c r="H394" s="48"/>
      <c r="I394" s="137">
        <v>0.1252</v>
      </c>
      <c r="J394" s="167"/>
      <c r="K394" s="48"/>
      <c r="L394" s="189">
        <v>0.35</v>
      </c>
      <c r="R394" s="48">
        <v>0.0007</v>
      </c>
      <c r="T394" s="207">
        <v>0.0357</v>
      </c>
      <c r="U394" s="212">
        <v>0.190369</v>
      </c>
    </row>
    <row r="395" spans="1:21" ht="21" customHeight="1">
      <c r="A395" s="28">
        <v>350</v>
      </c>
      <c r="B395" s="6" t="s">
        <v>32</v>
      </c>
      <c r="C395" s="5"/>
      <c r="D395" s="5"/>
      <c r="E395" s="18">
        <v>0.0018</v>
      </c>
      <c r="F395" s="42"/>
      <c r="G395" s="135">
        <v>0.4727</v>
      </c>
      <c r="H395" s="48"/>
      <c r="I395" s="137">
        <v>0.1642</v>
      </c>
      <c r="J395" s="167"/>
      <c r="K395" s="143">
        <v>0.1546</v>
      </c>
      <c r="L395" s="189">
        <v>0.37</v>
      </c>
      <c r="R395" s="48">
        <v>0.0007</v>
      </c>
      <c r="T395" s="207">
        <v>0.037700000000000004</v>
      </c>
      <c r="U395" s="212">
        <v>0.24362</v>
      </c>
    </row>
    <row r="396" spans="1:21" ht="27" customHeight="1">
      <c r="A396" s="28">
        <v>351</v>
      </c>
      <c r="B396" s="6" t="s">
        <v>288</v>
      </c>
      <c r="C396" s="5"/>
      <c r="D396" s="5"/>
      <c r="E396" s="18">
        <v>0.09</v>
      </c>
      <c r="F396" s="42"/>
      <c r="G396" s="135">
        <v>0.1719</v>
      </c>
      <c r="H396" s="48"/>
      <c r="I396" s="135">
        <v>0.0944</v>
      </c>
      <c r="J396" s="167"/>
      <c r="K396" s="143">
        <v>0.1929</v>
      </c>
      <c r="L396" s="189">
        <v>0.1109</v>
      </c>
      <c r="R396" s="200">
        <v>0.0735</v>
      </c>
      <c r="T396" s="207">
        <v>0.0903</v>
      </c>
      <c r="U396" s="212">
        <v>0.22034</v>
      </c>
    </row>
    <row r="397" spans="1:21" ht="27" customHeight="1">
      <c r="A397" s="28">
        <v>352</v>
      </c>
      <c r="B397" s="6" t="s">
        <v>423</v>
      </c>
      <c r="C397" s="5"/>
      <c r="D397" s="5"/>
      <c r="E397" s="18">
        <v>0.0693</v>
      </c>
      <c r="F397" s="42"/>
      <c r="G397" s="135"/>
      <c r="H397" s="48"/>
      <c r="I397" s="135">
        <v>0.0728</v>
      </c>
      <c r="J397" s="167"/>
      <c r="K397" s="48"/>
      <c r="L397" s="189">
        <v>0.141</v>
      </c>
      <c r="R397" s="48">
        <v>0.0696</v>
      </c>
      <c r="T397" s="207">
        <v>0.06960000000000001</v>
      </c>
      <c r="U397" s="212">
        <v>0.231186</v>
      </c>
    </row>
    <row r="398" spans="1:21" ht="27" customHeight="1">
      <c r="A398" s="28">
        <v>353</v>
      </c>
      <c r="B398" s="6" t="s">
        <v>423</v>
      </c>
      <c r="C398" s="5"/>
      <c r="D398" s="5"/>
      <c r="E398" s="18">
        <v>0.3107</v>
      </c>
      <c r="F398" s="42"/>
      <c r="G398" s="135"/>
      <c r="H398" s="48"/>
      <c r="I398" s="48"/>
      <c r="J398" s="167"/>
      <c r="K398" s="48"/>
      <c r="L398" s="48"/>
      <c r="R398" s="48">
        <v>0.3162</v>
      </c>
      <c r="T398" s="207">
        <v>0.16920000000000002</v>
      </c>
      <c r="U398" s="212">
        <v>0.2889</v>
      </c>
    </row>
    <row r="399" spans="1:24" s="85" customFormat="1" ht="28.5" customHeight="1">
      <c r="A399" s="28">
        <v>354</v>
      </c>
      <c r="B399" s="4" t="s">
        <v>424</v>
      </c>
      <c r="C399" s="5"/>
      <c r="D399" s="3"/>
      <c r="E399" s="18">
        <v>0.9107</v>
      </c>
      <c r="F399" s="42"/>
      <c r="G399" s="135"/>
      <c r="H399" s="48"/>
      <c r="I399" s="48"/>
      <c r="J399" s="167"/>
      <c r="K399" s="48"/>
      <c r="L399" s="48"/>
      <c r="M399" s="122"/>
      <c r="N399" s="122"/>
      <c r="O399" s="122"/>
      <c r="P399" s="122"/>
      <c r="Q399" s="122"/>
      <c r="R399" s="48">
        <v>0.9282</v>
      </c>
      <c r="S399" s="122"/>
      <c r="T399" s="207">
        <v>0.42310000000000003</v>
      </c>
      <c r="U399" s="212"/>
      <c r="V399" s="122"/>
      <c r="W399" s="122"/>
      <c r="X399" s="122"/>
    </row>
    <row r="400" spans="1:24" s="85" customFormat="1" ht="28.5" customHeight="1">
      <c r="A400" s="28">
        <v>355</v>
      </c>
      <c r="B400" s="4" t="s">
        <v>424</v>
      </c>
      <c r="C400" s="5"/>
      <c r="D400" s="3"/>
      <c r="E400" s="18">
        <v>0.8707</v>
      </c>
      <c r="F400" s="42"/>
      <c r="G400" s="135"/>
      <c r="H400" s="48"/>
      <c r="I400" s="48"/>
      <c r="J400" s="167"/>
      <c r="K400" s="48"/>
      <c r="L400" s="48"/>
      <c r="M400" s="122"/>
      <c r="N400" s="122"/>
      <c r="O400" s="122"/>
      <c r="P400" s="122"/>
      <c r="Q400" s="122"/>
      <c r="R400" s="48">
        <v>0.8874</v>
      </c>
      <c r="S400" s="122"/>
      <c r="T400" s="207">
        <v>0.3856</v>
      </c>
      <c r="U400" s="212"/>
      <c r="V400" s="122"/>
      <c r="W400" s="122"/>
      <c r="X400" s="122"/>
    </row>
    <row r="401" spans="1:24" s="85" customFormat="1" ht="28.5" customHeight="1">
      <c r="A401" s="28">
        <v>356</v>
      </c>
      <c r="B401" s="4" t="s">
        <v>422</v>
      </c>
      <c r="C401" s="5"/>
      <c r="D401" s="3"/>
      <c r="E401" s="18">
        <v>0.5072</v>
      </c>
      <c r="F401" s="42"/>
      <c r="G401" s="135"/>
      <c r="H401" s="48"/>
      <c r="I401" s="48"/>
      <c r="J401" s="167"/>
      <c r="K401" s="48"/>
      <c r="L401" s="189">
        <v>0.7023</v>
      </c>
      <c r="M401" s="122"/>
      <c r="N401" s="122"/>
      <c r="O401" s="122"/>
      <c r="P401" s="122"/>
      <c r="Q401" s="122"/>
      <c r="R401" s="48"/>
      <c r="S401" s="122"/>
      <c r="T401" s="207">
        <v>0.5124000000000001</v>
      </c>
      <c r="U401" s="212">
        <v>0.89572</v>
      </c>
      <c r="V401" s="122"/>
      <c r="W401" s="122"/>
      <c r="X401" s="122"/>
    </row>
    <row r="402" spans="1:24" s="85" customFormat="1" ht="28.5" customHeight="1">
      <c r="A402" s="28">
        <v>357</v>
      </c>
      <c r="B402" s="4" t="s">
        <v>422</v>
      </c>
      <c r="C402" s="5"/>
      <c r="D402" s="3"/>
      <c r="E402" s="18">
        <v>0.5272</v>
      </c>
      <c r="F402" s="42"/>
      <c r="G402" s="135"/>
      <c r="H402" s="48"/>
      <c r="I402" s="48"/>
      <c r="J402" s="167"/>
      <c r="K402" s="48"/>
      <c r="L402" s="189">
        <v>0.7306</v>
      </c>
      <c r="M402" s="122"/>
      <c r="N402" s="122"/>
      <c r="O402" s="122"/>
      <c r="P402" s="122"/>
      <c r="Q402" s="122"/>
      <c r="R402" s="48"/>
      <c r="S402" s="122"/>
      <c r="T402" s="207">
        <v>0.5329</v>
      </c>
      <c r="U402" s="212">
        <v>0.92825</v>
      </c>
      <c r="V402" s="122"/>
      <c r="W402" s="122"/>
      <c r="X402" s="122"/>
    </row>
    <row r="403" spans="1:10" ht="13.5" customHeight="1">
      <c r="A403" s="280" t="s">
        <v>33</v>
      </c>
      <c r="B403" s="280"/>
      <c r="C403" s="280"/>
      <c r="D403" s="280"/>
      <c r="E403" s="280"/>
      <c r="F403" s="280"/>
      <c r="G403" s="280"/>
      <c r="H403" s="280"/>
      <c r="I403" s="280"/>
      <c r="J403" s="167"/>
    </row>
    <row r="404" spans="1:21" ht="20.25" customHeight="1">
      <c r="A404" s="28">
        <v>358</v>
      </c>
      <c r="B404" s="6" t="s">
        <v>34</v>
      </c>
      <c r="C404" s="5"/>
      <c r="D404" s="3"/>
      <c r="E404" s="132">
        <v>0.0229</v>
      </c>
      <c r="F404" s="42"/>
      <c r="G404" s="135"/>
      <c r="H404" s="48"/>
      <c r="I404" s="135">
        <v>0.027</v>
      </c>
      <c r="J404" s="167"/>
      <c r="K404" s="143">
        <v>0.0434</v>
      </c>
      <c r="L404" s="189">
        <v>0.0447</v>
      </c>
      <c r="R404" s="48">
        <v>0.0442</v>
      </c>
      <c r="T404" s="207">
        <v>0.024</v>
      </c>
      <c r="U404" s="212">
        <v>0.04424</v>
      </c>
    </row>
    <row r="405" spans="1:21" ht="21.75" customHeight="1">
      <c r="A405" s="28">
        <v>359</v>
      </c>
      <c r="B405" s="6" t="s">
        <v>34</v>
      </c>
      <c r="C405" s="5"/>
      <c r="D405" s="3"/>
      <c r="E405" s="132">
        <v>0.030699999999999998</v>
      </c>
      <c r="F405" s="42"/>
      <c r="G405" s="135"/>
      <c r="H405" s="48"/>
      <c r="I405" s="135">
        <v>0.0385</v>
      </c>
      <c r="J405" s="167"/>
      <c r="K405" s="143">
        <v>0.0521</v>
      </c>
      <c r="L405" s="189">
        <v>0.0797</v>
      </c>
      <c r="R405" s="200">
        <v>0.0302</v>
      </c>
      <c r="T405" s="207">
        <v>0.031200000000000002</v>
      </c>
      <c r="U405" s="212">
        <v>0.05734</v>
      </c>
    </row>
    <row r="406" spans="1:21" ht="18.75" customHeight="1">
      <c r="A406" s="28">
        <v>360</v>
      </c>
      <c r="B406" s="6" t="s">
        <v>34</v>
      </c>
      <c r="C406" s="5"/>
      <c r="D406" s="3"/>
      <c r="E406" s="132">
        <v>0.056</v>
      </c>
      <c r="F406" s="42"/>
      <c r="G406" s="135"/>
      <c r="H406" s="48"/>
      <c r="I406" s="135">
        <v>0.0624</v>
      </c>
      <c r="J406" s="167"/>
      <c r="K406" s="143">
        <v>0.1048</v>
      </c>
      <c r="L406" s="189">
        <v>0.1408</v>
      </c>
      <c r="R406" s="200">
        <v>0.0545</v>
      </c>
      <c r="T406" s="207">
        <v>0.058100000000000006</v>
      </c>
      <c r="U406" s="212">
        <v>0.101488</v>
      </c>
    </row>
    <row r="407" spans="1:21" ht="17.25" customHeight="1">
      <c r="A407" s="28">
        <v>361</v>
      </c>
      <c r="B407" s="6" t="s">
        <v>34</v>
      </c>
      <c r="C407" s="5"/>
      <c r="D407" s="5"/>
      <c r="E407" s="132">
        <v>0.1401</v>
      </c>
      <c r="F407" s="42"/>
      <c r="G407" s="135"/>
      <c r="H407" s="48"/>
      <c r="I407" s="139"/>
      <c r="J407" s="167"/>
      <c r="K407" s="143">
        <v>0.3073</v>
      </c>
      <c r="L407" s="48"/>
      <c r="R407" s="48">
        <v>0.1407</v>
      </c>
      <c r="T407" s="207">
        <v>0.1398</v>
      </c>
      <c r="U407" s="212">
        <v>0.24107</v>
      </c>
    </row>
    <row r="408" spans="1:21" ht="19.5" customHeight="1">
      <c r="A408" s="28">
        <v>362</v>
      </c>
      <c r="B408" s="6" t="s">
        <v>102</v>
      </c>
      <c r="C408" s="5"/>
      <c r="D408" s="5"/>
      <c r="E408" s="132">
        <v>0.0018</v>
      </c>
      <c r="F408" s="42"/>
      <c r="G408" s="135">
        <v>0.5158</v>
      </c>
      <c r="H408" s="48"/>
      <c r="I408" s="139">
        <v>0.0528</v>
      </c>
      <c r="J408" s="167"/>
      <c r="K408" s="179"/>
      <c r="L408" s="189">
        <v>0.0609</v>
      </c>
      <c r="R408" s="48">
        <v>0.0008</v>
      </c>
      <c r="T408" s="207">
        <v>0.0251</v>
      </c>
      <c r="U408" s="212">
        <v>0.08801</v>
      </c>
    </row>
    <row r="409" spans="1:21" ht="21" customHeight="1">
      <c r="A409" s="28">
        <v>363</v>
      </c>
      <c r="B409" s="6" t="s">
        <v>102</v>
      </c>
      <c r="C409" s="5"/>
      <c r="D409" s="5"/>
      <c r="E409" s="132">
        <v>0.0018</v>
      </c>
      <c r="F409" s="42"/>
      <c r="G409" s="135">
        <v>0.8138</v>
      </c>
      <c r="H409" s="48"/>
      <c r="I409" s="139">
        <v>0.0896</v>
      </c>
      <c r="J409" s="167"/>
      <c r="K409" s="143">
        <v>0.0937</v>
      </c>
      <c r="L409" s="189">
        <v>0.0959</v>
      </c>
      <c r="R409" s="48">
        <v>0.0008</v>
      </c>
      <c r="T409" s="207">
        <v>0.0284</v>
      </c>
      <c r="U409" s="212">
        <v>0.08801</v>
      </c>
    </row>
    <row r="410" spans="1:24" s="85" customFormat="1" ht="21.75" customHeight="1">
      <c r="A410" s="28">
        <v>364</v>
      </c>
      <c r="B410" s="4" t="s">
        <v>238</v>
      </c>
      <c r="C410" s="3"/>
      <c r="D410" s="3"/>
      <c r="E410" s="132">
        <v>0.2349</v>
      </c>
      <c r="F410" s="42"/>
      <c r="G410" s="135"/>
      <c r="H410" s="48"/>
      <c r="I410" s="48"/>
      <c r="J410" s="167"/>
      <c r="K410" s="179"/>
      <c r="L410" s="48"/>
      <c r="M410" s="122"/>
      <c r="N410" s="122"/>
      <c r="O410" s="122"/>
      <c r="P410" s="122"/>
      <c r="Q410" s="122"/>
      <c r="R410" s="48">
        <v>0.2014</v>
      </c>
      <c r="S410" s="122"/>
      <c r="T410" s="207">
        <v>0.2189</v>
      </c>
      <c r="U410" s="212">
        <v>0.5238</v>
      </c>
      <c r="V410" s="122"/>
      <c r="W410" s="122"/>
      <c r="X410" s="122"/>
    </row>
    <row r="411" spans="1:24" s="85" customFormat="1" ht="27.75" customHeight="1">
      <c r="A411" s="28">
        <v>365</v>
      </c>
      <c r="B411" s="4" t="s">
        <v>335</v>
      </c>
      <c r="C411" s="3"/>
      <c r="D411" s="3"/>
      <c r="E411" s="132">
        <v>0.5335</v>
      </c>
      <c r="F411" s="134">
        <v>0.44</v>
      </c>
      <c r="G411" s="135"/>
      <c r="H411" s="48"/>
      <c r="I411" s="48"/>
      <c r="J411" s="167"/>
      <c r="K411" s="179"/>
      <c r="L411" s="48"/>
      <c r="M411" s="122"/>
      <c r="N411" s="122"/>
      <c r="O411" s="122"/>
      <c r="P411" s="122"/>
      <c r="Q411" s="122"/>
      <c r="R411" s="48">
        <v>0.3781</v>
      </c>
      <c r="S411" s="122"/>
      <c r="T411" s="207">
        <v>0.5028</v>
      </c>
      <c r="U411" s="212">
        <v>0.78762</v>
      </c>
      <c r="V411" s="122"/>
      <c r="W411" s="122"/>
      <c r="X411" s="122"/>
    </row>
    <row r="412" spans="1:24" s="86" customFormat="1" ht="14.25" customHeight="1">
      <c r="A412" s="286" t="s">
        <v>553</v>
      </c>
      <c r="B412" s="287"/>
      <c r="C412" s="287"/>
      <c r="D412" s="287"/>
      <c r="E412" s="287"/>
      <c r="F412" s="287"/>
      <c r="G412" s="287"/>
      <c r="H412" s="287"/>
      <c r="I412" s="287"/>
      <c r="J412" s="168"/>
      <c r="K412" s="47"/>
      <c r="L412" s="139"/>
      <c r="M412" s="47"/>
      <c r="N412" s="47"/>
      <c r="O412" s="47"/>
      <c r="P412" s="47"/>
      <c r="Q412" s="47"/>
      <c r="R412" s="47"/>
      <c r="S412" s="47"/>
      <c r="T412" s="47"/>
      <c r="U412" s="47"/>
      <c r="V412" s="47"/>
      <c r="W412" s="47"/>
      <c r="X412" s="47"/>
    </row>
    <row r="413" spans="1:21" ht="24" customHeight="1">
      <c r="A413" s="70">
        <v>366</v>
      </c>
      <c r="B413" s="6" t="s">
        <v>194</v>
      </c>
      <c r="C413" s="5"/>
      <c r="D413" s="5"/>
      <c r="E413" s="132">
        <v>1.804</v>
      </c>
      <c r="F413" s="133">
        <v>0.85</v>
      </c>
      <c r="G413" s="135"/>
      <c r="H413" s="48"/>
      <c r="I413" s="120"/>
      <c r="J413" s="167"/>
      <c r="L413" s="189">
        <v>1.92</v>
      </c>
      <c r="O413" s="195">
        <v>1.76</v>
      </c>
      <c r="R413" s="48"/>
      <c r="T413" s="207">
        <v>1.466</v>
      </c>
      <c r="U413" s="212">
        <v>2.2</v>
      </c>
    </row>
    <row r="414" spans="1:21" ht="33" customHeight="1">
      <c r="A414" s="70">
        <v>367</v>
      </c>
      <c r="B414" s="110" t="s">
        <v>336</v>
      </c>
      <c r="C414" s="5"/>
      <c r="D414" s="5"/>
      <c r="E414" s="132">
        <v>2.9199</v>
      </c>
      <c r="F414" s="42"/>
      <c r="G414" s="135">
        <v>2.5896</v>
      </c>
      <c r="H414" s="48"/>
      <c r="I414" s="120"/>
      <c r="J414" s="167"/>
      <c r="L414" s="48"/>
      <c r="O414" s="195">
        <v>1.186</v>
      </c>
      <c r="R414" s="48"/>
      <c r="T414" s="207">
        <v>2.808</v>
      </c>
      <c r="U414" s="212">
        <v>4.99107</v>
      </c>
    </row>
    <row r="415" spans="1:24" s="86" customFormat="1" ht="21" customHeight="1">
      <c r="A415" s="70">
        <v>368</v>
      </c>
      <c r="B415" s="6" t="s">
        <v>222</v>
      </c>
      <c r="C415" s="5"/>
      <c r="D415" s="5"/>
      <c r="E415" s="132">
        <v>0.594</v>
      </c>
      <c r="F415" s="42"/>
      <c r="G415" s="135">
        <v>0.5439</v>
      </c>
      <c r="H415" s="48"/>
      <c r="I415" s="120"/>
      <c r="J415" s="120">
        <v>0.45</v>
      </c>
      <c r="K415" s="47"/>
      <c r="L415" s="48"/>
      <c r="M415" s="47"/>
      <c r="N415" s="47"/>
      <c r="O415" s="195">
        <v>1.71</v>
      </c>
      <c r="P415" s="47"/>
      <c r="Q415" s="47"/>
      <c r="R415" s="48">
        <v>1.6929</v>
      </c>
      <c r="S415" s="47"/>
      <c r="T415" s="207">
        <v>1.61</v>
      </c>
      <c r="U415" s="212"/>
      <c r="V415" s="47"/>
      <c r="W415" s="47"/>
      <c r="X415" s="47"/>
    </row>
    <row r="416" spans="1:21" ht="24" customHeight="1">
      <c r="A416" s="70">
        <v>369</v>
      </c>
      <c r="B416" s="6" t="s">
        <v>195</v>
      </c>
      <c r="C416" s="5"/>
      <c r="D416" s="5"/>
      <c r="E416" s="132">
        <v>2.0295</v>
      </c>
      <c r="F416" s="42"/>
      <c r="G416" s="135"/>
      <c r="H416" s="48"/>
      <c r="I416" s="120"/>
      <c r="J416" s="167"/>
      <c r="L416" s="48"/>
      <c r="R416" s="48">
        <v>2.0691</v>
      </c>
      <c r="T416" s="207">
        <v>1.975</v>
      </c>
      <c r="U416" s="212">
        <v>3.401785</v>
      </c>
    </row>
    <row r="417" spans="1:24" s="90" customFormat="1" ht="30.75" customHeight="1">
      <c r="A417" s="70">
        <v>370</v>
      </c>
      <c r="B417" s="30" t="s">
        <v>425</v>
      </c>
      <c r="C417" s="5"/>
      <c r="D417" s="8"/>
      <c r="E417" s="132">
        <v>2.5954</v>
      </c>
      <c r="F417" s="42"/>
      <c r="G417" s="146"/>
      <c r="H417" s="57"/>
      <c r="I417" s="121"/>
      <c r="J417" s="171"/>
      <c r="K417" s="159"/>
      <c r="L417" s="189">
        <v>3.42</v>
      </c>
      <c r="M417" s="159"/>
      <c r="N417" s="159"/>
      <c r="O417" s="159"/>
      <c r="P417" s="159"/>
      <c r="Q417" s="159"/>
      <c r="R417" s="48">
        <v>3.1256</v>
      </c>
      <c r="S417" s="159"/>
      <c r="T417" s="207">
        <v>2.787</v>
      </c>
      <c r="U417" s="212">
        <v>4.98214</v>
      </c>
      <c r="V417" s="159"/>
      <c r="W417" s="159"/>
      <c r="X417" s="159"/>
    </row>
    <row r="418" spans="1:24" s="90" customFormat="1" ht="26.25" customHeight="1">
      <c r="A418" s="70">
        <v>371</v>
      </c>
      <c r="B418" s="31" t="s">
        <v>425</v>
      </c>
      <c r="C418" s="5"/>
      <c r="D418" s="5"/>
      <c r="E418" s="132">
        <v>2.1948000000000003</v>
      </c>
      <c r="F418" s="42"/>
      <c r="G418" s="146"/>
      <c r="H418" s="57"/>
      <c r="I418" s="121"/>
      <c r="J418" s="171"/>
      <c r="K418" s="159"/>
      <c r="L418" s="189">
        <v>2.82</v>
      </c>
      <c r="M418" s="159"/>
      <c r="N418" s="159"/>
      <c r="O418" s="159"/>
      <c r="P418" s="159"/>
      <c r="Q418" s="159"/>
      <c r="R418" s="48">
        <v>2.6432</v>
      </c>
      <c r="S418" s="159"/>
      <c r="T418" s="207">
        <v>2.3567</v>
      </c>
      <c r="U418" s="212">
        <v>4.24107</v>
      </c>
      <c r="V418" s="159"/>
      <c r="W418" s="159"/>
      <c r="X418" s="159"/>
    </row>
    <row r="419" spans="1:24" s="90" customFormat="1" ht="32.25" customHeight="1">
      <c r="A419" s="70">
        <v>372</v>
      </c>
      <c r="B419" s="30" t="s">
        <v>425</v>
      </c>
      <c r="C419" s="5"/>
      <c r="D419" s="58"/>
      <c r="E419" s="132">
        <v>2.1948000000000003</v>
      </c>
      <c r="F419" s="42"/>
      <c r="G419" s="146"/>
      <c r="H419" s="57"/>
      <c r="I419" s="121"/>
      <c r="J419" s="171"/>
      <c r="K419" s="159"/>
      <c r="L419" s="189">
        <v>2.82</v>
      </c>
      <c r="M419" s="159"/>
      <c r="N419" s="159"/>
      <c r="O419" s="159"/>
      <c r="P419" s="159"/>
      <c r="Q419" s="159"/>
      <c r="R419" s="48">
        <v>2.6432</v>
      </c>
      <c r="S419" s="159"/>
      <c r="T419" s="207">
        <v>2.356</v>
      </c>
      <c r="U419" s="212">
        <v>4.24107</v>
      </c>
      <c r="V419" s="159"/>
      <c r="W419" s="159"/>
      <c r="X419" s="159"/>
    </row>
    <row r="420" spans="1:21" ht="34.5" customHeight="1">
      <c r="A420" s="70">
        <v>373</v>
      </c>
      <c r="B420" s="6" t="s">
        <v>183</v>
      </c>
      <c r="C420" s="5"/>
      <c r="D420" s="5"/>
      <c r="E420" s="132">
        <v>1.5375</v>
      </c>
      <c r="F420" s="42"/>
      <c r="G420" s="135"/>
      <c r="H420" s="48"/>
      <c r="I420" s="120"/>
      <c r="J420" s="167"/>
      <c r="L420" s="189">
        <v>4.94</v>
      </c>
      <c r="R420" s="48"/>
      <c r="T420" s="207">
        <v>1.545</v>
      </c>
      <c r="U420" s="212">
        <v>7.071428</v>
      </c>
    </row>
    <row r="421" spans="1:21" ht="18.75" customHeight="1">
      <c r="A421" s="70">
        <v>374</v>
      </c>
      <c r="B421" s="6" t="s">
        <v>223</v>
      </c>
      <c r="C421" s="5"/>
      <c r="D421" s="5"/>
      <c r="E421" s="132">
        <v>2.0787</v>
      </c>
      <c r="F421" s="42"/>
      <c r="G421" s="135"/>
      <c r="H421" s="48"/>
      <c r="I421" s="120"/>
      <c r="J421" s="120">
        <v>2.03</v>
      </c>
      <c r="L421" s="190"/>
      <c r="R421" s="48"/>
      <c r="T421" s="207">
        <v>2.328</v>
      </c>
      <c r="U421" s="212">
        <v>3.92857</v>
      </c>
    </row>
    <row r="422" spans="1:21" ht="24" customHeight="1">
      <c r="A422" s="70">
        <v>375</v>
      </c>
      <c r="B422" s="6" t="s">
        <v>603</v>
      </c>
      <c r="C422" s="5"/>
      <c r="D422" s="5"/>
      <c r="E422" s="132">
        <v>3.455</v>
      </c>
      <c r="F422" s="133">
        <v>3.5</v>
      </c>
      <c r="G422" s="135"/>
      <c r="H422" s="48"/>
      <c r="I422" s="120"/>
      <c r="J422" s="167"/>
      <c r="L422" s="190"/>
      <c r="R422" s="48">
        <v>4.16</v>
      </c>
      <c r="T422" s="207">
        <v>3.7098</v>
      </c>
      <c r="U422" s="212"/>
    </row>
    <row r="423" spans="1:21" ht="24" customHeight="1">
      <c r="A423" s="70">
        <v>376</v>
      </c>
      <c r="B423" s="6" t="s">
        <v>603</v>
      </c>
      <c r="C423" s="5"/>
      <c r="D423" s="5"/>
      <c r="E423" s="132">
        <v>3.4717000000000002</v>
      </c>
      <c r="F423" s="133">
        <v>3.5</v>
      </c>
      <c r="G423" s="135"/>
      <c r="H423" s="48"/>
      <c r="I423" s="120"/>
      <c r="J423" s="167"/>
      <c r="L423" s="189">
        <v>4.57</v>
      </c>
      <c r="R423" s="48">
        <v>4.18</v>
      </c>
      <c r="T423" s="207">
        <v>3.7277</v>
      </c>
      <c r="U423" s="212">
        <v>6.4375</v>
      </c>
    </row>
    <row r="424" spans="1:21" ht="21.75" customHeight="1">
      <c r="A424" s="70">
        <v>377</v>
      </c>
      <c r="B424" s="6" t="s">
        <v>196</v>
      </c>
      <c r="C424" s="5"/>
      <c r="D424" s="5"/>
      <c r="E424" s="132">
        <v>4.041</v>
      </c>
      <c r="F424" s="42"/>
      <c r="G424" s="135"/>
      <c r="H424" s="48"/>
      <c r="I424" s="120"/>
      <c r="J424" s="167"/>
      <c r="L424" s="190"/>
      <c r="R424" s="48"/>
      <c r="T424" s="207">
        <v>4.04</v>
      </c>
      <c r="U424" s="212"/>
    </row>
    <row r="425" spans="1:21" ht="30.75" customHeight="1">
      <c r="A425" s="70">
        <v>378</v>
      </c>
      <c r="B425" s="6" t="s">
        <v>197</v>
      </c>
      <c r="C425" s="5"/>
      <c r="D425" s="5"/>
      <c r="E425" s="132">
        <v>2.9681</v>
      </c>
      <c r="F425" s="42"/>
      <c r="G425" s="135">
        <v>3.6388</v>
      </c>
      <c r="H425" s="48"/>
      <c r="I425" s="120"/>
      <c r="J425" s="120">
        <v>3.285</v>
      </c>
      <c r="L425" s="190"/>
      <c r="R425" s="48"/>
      <c r="T425" s="207">
        <v>4.11</v>
      </c>
      <c r="U425" s="212">
        <v>6.008928</v>
      </c>
    </row>
    <row r="426" spans="1:21" ht="23.25" customHeight="1">
      <c r="A426" s="70">
        <v>379</v>
      </c>
      <c r="B426" s="6" t="s">
        <v>173</v>
      </c>
      <c r="C426" s="5"/>
      <c r="D426" s="5"/>
      <c r="E426" s="132">
        <v>2.0883000000000003</v>
      </c>
      <c r="F426" s="42"/>
      <c r="G426" s="135">
        <v>2.214</v>
      </c>
      <c r="H426" s="48"/>
      <c r="I426" s="120"/>
      <c r="J426" s="120">
        <v>2.1095</v>
      </c>
      <c r="L426" s="190"/>
      <c r="R426" s="48"/>
      <c r="T426" s="207">
        <v>2.338</v>
      </c>
      <c r="U426" s="212">
        <v>3.9375</v>
      </c>
    </row>
    <row r="427" spans="1:21" ht="21.75" customHeight="1">
      <c r="A427" s="70">
        <v>380</v>
      </c>
      <c r="B427" s="6" t="s">
        <v>198</v>
      </c>
      <c r="C427" s="5"/>
      <c r="D427" s="5"/>
      <c r="E427" s="132">
        <v>2.0883000000000003</v>
      </c>
      <c r="F427" s="42"/>
      <c r="G427" s="135">
        <v>2.214</v>
      </c>
      <c r="H427" s="48"/>
      <c r="I427" s="120"/>
      <c r="J427" s="120">
        <v>1.905</v>
      </c>
      <c r="L427" s="190"/>
      <c r="R427" s="48"/>
      <c r="T427" s="207">
        <v>2.338</v>
      </c>
      <c r="U427" s="212">
        <v>3.50892</v>
      </c>
    </row>
    <row r="428" spans="1:21" ht="20.25" customHeight="1">
      <c r="A428" s="70">
        <v>381</v>
      </c>
      <c r="B428" s="6" t="s">
        <v>256</v>
      </c>
      <c r="C428" s="5"/>
      <c r="D428" s="5"/>
      <c r="E428" s="132">
        <v>1.836</v>
      </c>
      <c r="F428" s="42"/>
      <c r="G428" s="135"/>
      <c r="H428" s="48"/>
      <c r="I428" s="120"/>
      <c r="J428" s="167"/>
      <c r="L428" s="190"/>
      <c r="R428" s="48"/>
      <c r="T428" s="207">
        <v>1.8359999999999999</v>
      </c>
      <c r="U428" s="212">
        <v>2.92857</v>
      </c>
    </row>
    <row r="429" spans="1:21" ht="17.25" customHeight="1">
      <c r="A429" s="70">
        <v>382</v>
      </c>
      <c r="B429" s="6" t="s">
        <v>199</v>
      </c>
      <c r="C429" s="5"/>
      <c r="D429" s="5"/>
      <c r="E429" s="132">
        <v>4.004</v>
      </c>
      <c r="F429" s="133">
        <v>3.8</v>
      </c>
      <c r="G429" s="135">
        <v>4.0299</v>
      </c>
      <c r="H429" s="48"/>
      <c r="I429" s="120"/>
      <c r="J429" s="167"/>
      <c r="L429" s="189">
        <v>4.38</v>
      </c>
      <c r="R429" s="48"/>
      <c r="T429" s="207">
        <v>3.838</v>
      </c>
      <c r="U429" s="212">
        <v>6.330357</v>
      </c>
    </row>
    <row r="430" spans="1:21" ht="21.75" customHeight="1">
      <c r="A430" s="70">
        <v>383</v>
      </c>
      <c r="B430" s="6" t="s">
        <v>200</v>
      </c>
      <c r="C430" s="5"/>
      <c r="D430" s="5"/>
      <c r="E430" s="132">
        <v>2.018</v>
      </c>
      <c r="F430" s="42"/>
      <c r="G430" s="135">
        <v>2.5325</v>
      </c>
      <c r="H430" s="48"/>
      <c r="I430" s="120"/>
      <c r="J430" s="120">
        <v>1.78</v>
      </c>
      <c r="L430" s="189">
        <v>2.55</v>
      </c>
      <c r="R430" s="48"/>
      <c r="T430" s="207">
        <v>2.02</v>
      </c>
      <c r="U430" s="212">
        <v>4.071428</v>
      </c>
    </row>
    <row r="431" spans="1:21" ht="27" customHeight="1">
      <c r="A431" s="70">
        <v>384</v>
      </c>
      <c r="B431" s="4" t="s">
        <v>289</v>
      </c>
      <c r="C431" s="5"/>
      <c r="D431" s="5"/>
      <c r="E431" s="132">
        <v>2.5427000000000004</v>
      </c>
      <c r="F431" s="42"/>
      <c r="G431" s="135">
        <v>2.5402</v>
      </c>
      <c r="H431" s="48"/>
      <c r="I431" s="120"/>
      <c r="J431" s="167"/>
      <c r="L431" s="189">
        <v>2.559</v>
      </c>
      <c r="R431" s="48"/>
      <c r="T431" s="207">
        <v>2.57</v>
      </c>
      <c r="U431" s="212">
        <v>4.071428</v>
      </c>
    </row>
    <row r="432" spans="1:21" ht="33.75" customHeight="1">
      <c r="A432" s="70">
        <v>385</v>
      </c>
      <c r="B432" s="4" t="s">
        <v>290</v>
      </c>
      <c r="C432" s="5"/>
      <c r="D432" s="5"/>
      <c r="E432" s="132">
        <v>2.8152000000000004</v>
      </c>
      <c r="F432" s="42"/>
      <c r="G432" s="135">
        <v>2.7998</v>
      </c>
      <c r="H432" s="48"/>
      <c r="I432" s="120"/>
      <c r="J432" s="167"/>
      <c r="L432" s="189">
        <v>2.809</v>
      </c>
      <c r="R432" s="48"/>
      <c r="T432" s="207">
        <v>2.8449999999999998</v>
      </c>
      <c r="U432" s="212">
        <v>4.49107</v>
      </c>
    </row>
    <row r="433" spans="1:21" ht="33.75" customHeight="1">
      <c r="A433" s="70">
        <v>386</v>
      </c>
      <c r="B433" s="6" t="s">
        <v>201</v>
      </c>
      <c r="C433" s="5"/>
      <c r="D433" s="5"/>
      <c r="E433" s="132">
        <v>4.2311</v>
      </c>
      <c r="F433" s="133">
        <v>4.96</v>
      </c>
      <c r="G433" s="135">
        <v>5.1461</v>
      </c>
      <c r="H433" s="48"/>
      <c r="I433" s="120"/>
      <c r="J433" s="167"/>
      <c r="L433" s="189">
        <v>5.56</v>
      </c>
      <c r="R433" s="48"/>
      <c r="T433" s="207">
        <v>4.625</v>
      </c>
      <c r="U433" s="212">
        <v>7.1875</v>
      </c>
    </row>
    <row r="434" spans="1:21" ht="27" customHeight="1">
      <c r="A434" s="70">
        <v>387</v>
      </c>
      <c r="B434" s="6" t="s">
        <v>202</v>
      </c>
      <c r="C434" s="5"/>
      <c r="D434" s="5"/>
      <c r="E434" s="132">
        <v>1.845</v>
      </c>
      <c r="F434" s="42"/>
      <c r="G434" s="135"/>
      <c r="H434" s="48"/>
      <c r="I434" s="120"/>
      <c r="J434" s="167"/>
      <c r="L434" s="190"/>
      <c r="O434" s="195">
        <v>1.8</v>
      </c>
      <c r="R434" s="48"/>
      <c r="T434" s="207">
        <v>1.7000000000000002</v>
      </c>
      <c r="U434" s="212">
        <v>2.92857</v>
      </c>
    </row>
    <row r="435" spans="1:23" ht="27" customHeight="1">
      <c r="A435" s="70">
        <v>388</v>
      </c>
      <c r="B435" s="6" t="s">
        <v>427</v>
      </c>
      <c r="C435" s="5"/>
      <c r="D435" s="5"/>
      <c r="E435" s="132">
        <v>11.5316</v>
      </c>
      <c r="F435" s="42"/>
      <c r="G435" s="135"/>
      <c r="H435" s="48"/>
      <c r="I435" s="120"/>
      <c r="J435" s="167"/>
      <c r="L435" s="48"/>
      <c r="O435" s="195"/>
      <c r="R435" s="48"/>
      <c r="T435" s="207">
        <v>11.78</v>
      </c>
      <c r="U435" s="212">
        <v>20.55357</v>
      </c>
      <c r="W435" s="229">
        <v>9.5</v>
      </c>
    </row>
    <row r="436" spans="1:23" ht="27" customHeight="1">
      <c r="A436" s="70">
        <v>389</v>
      </c>
      <c r="B436" s="6" t="s">
        <v>427</v>
      </c>
      <c r="C436" s="5"/>
      <c r="D436" s="5"/>
      <c r="E436" s="132">
        <v>5.2953</v>
      </c>
      <c r="F436" s="42"/>
      <c r="G436" s="135"/>
      <c r="H436" s="48"/>
      <c r="I436" s="120"/>
      <c r="J436" s="167"/>
      <c r="L436" s="48"/>
      <c r="O436" s="195"/>
      <c r="R436" s="48"/>
      <c r="T436" s="207">
        <v>4.77</v>
      </c>
      <c r="U436" s="212"/>
      <c r="W436" s="229">
        <v>3.6</v>
      </c>
    </row>
    <row r="437" spans="1:23" ht="18.75" customHeight="1">
      <c r="A437" s="70">
        <v>390</v>
      </c>
      <c r="B437" s="6" t="s">
        <v>427</v>
      </c>
      <c r="C437" s="5"/>
      <c r="D437" s="5"/>
      <c r="E437" s="132">
        <v>2.7831</v>
      </c>
      <c r="F437" s="133">
        <v>2.32</v>
      </c>
      <c r="G437" s="135"/>
      <c r="H437" s="48"/>
      <c r="I437" s="120"/>
      <c r="J437" s="167"/>
      <c r="L437" s="48"/>
      <c r="O437" s="195"/>
      <c r="R437" s="48"/>
      <c r="T437" s="207">
        <v>2.47</v>
      </c>
      <c r="U437" s="212">
        <v>4.830357</v>
      </c>
      <c r="W437" s="228"/>
    </row>
    <row r="438" spans="1:23" ht="28.5" customHeight="1">
      <c r="A438" s="70">
        <v>391</v>
      </c>
      <c r="B438" s="6" t="s">
        <v>203</v>
      </c>
      <c r="C438" s="5"/>
      <c r="D438" s="8"/>
      <c r="E438" s="132">
        <v>1.517</v>
      </c>
      <c r="F438" s="42"/>
      <c r="G438" s="135">
        <v>1.4935</v>
      </c>
      <c r="H438" s="48"/>
      <c r="I438" s="120"/>
      <c r="J438" s="167"/>
      <c r="L438" s="48"/>
      <c r="O438" s="195">
        <v>1.48</v>
      </c>
      <c r="R438" s="48">
        <v>1.4652</v>
      </c>
      <c r="T438" s="207">
        <v>1.37</v>
      </c>
      <c r="U438" s="212">
        <v>2.42857</v>
      </c>
      <c r="W438" s="229">
        <v>2.6</v>
      </c>
    </row>
    <row r="439" spans="1:21" ht="28.5" customHeight="1">
      <c r="A439" s="70">
        <v>392</v>
      </c>
      <c r="B439" s="6" t="s">
        <v>599</v>
      </c>
      <c r="C439" s="5"/>
      <c r="D439" s="8"/>
      <c r="E439" s="132">
        <v>1.5785</v>
      </c>
      <c r="F439" s="42"/>
      <c r="G439" s="135"/>
      <c r="H439" s="48"/>
      <c r="I439" s="120"/>
      <c r="J439" s="167"/>
      <c r="L439" s="48"/>
      <c r="O439" s="195"/>
      <c r="R439" s="48">
        <v>1.5246</v>
      </c>
      <c r="T439" s="207">
        <v>1.455</v>
      </c>
      <c r="U439" s="212"/>
    </row>
    <row r="440" spans="1:21" ht="28.5" customHeight="1">
      <c r="A440" s="70">
        <v>393</v>
      </c>
      <c r="B440" s="6" t="s">
        <v>204</v>
      </c>
      <c r="C440" s="5"/>
      <c r="D440" s="9"/>
      <c r="E440" s="132">
        <v>1.2812999999999999</v>
      </c>
      <c r="F440" s="42"/>
      <c r="G440" s="135">
        <v>1.2875</v>
      </c>
      <c r="H440" s="48"/>
      <c r="I440" s="120"/>
      <c r="J440" s="167"/>
      <c r="L440" s="48"/>
      <c r="O440" s="195">
        <v>1.25</v>
      </c>
      <c r="R440" s="48">
        <v>1.2375</v>
      </c>
      <c r="T440" s="207">
        <v>1.1587</v>
      </c>
      <c r="U440" s="212">
        <v>1.58035</v>
      </c>
    </row>
    <row r="441" spans="1:21" ht="33.75" customHeight="1">
      <c r="A441" s="70">
        <v>394</v>
      </c>
      <c r="B441" s="6" t="s">
        <v>205</v>
      </c>
      <c r="C441" s="5"/>
      <c r="D441" s="9"/>
      <c r="E441" s="132">
        <v>0.8375</v>
      </c>
      <c r="F441" s="133">
        <v>0.62</v>
      </c>
      <c r="G441" s="135"/>
      <c r="H441" s="48"/>
      <c r="I441" s="120"/>
      <c r="J441" s="172">
        <v>0.5</v>
      </c>
      <c r="L441" s="48"/>
      <c r="O441" s="195"/>
      <c r="R441" s="48">
        <v>0.9702</v>
      </c>
      <c r="T441" s="207">
        <v>0.908</v>
      </c>
      <c r="U441" s="212">
        <v>1.36</v>
      </c>
    </row>
    <row r="442" spans="1:21" ht="31.5" customHeight="1">
      <c r="A442" s="70">
        <v>395</v>
      </c>
      <c r="B442" s="6" t="s">
        <v>428</v>
      </c>
      <c r="C442" s="5"/>
      <c r="D442" s="9"/>
      <c r="E442" s="132">
        <v>5.208699999999999</v>
      </c>
      <c r="F442" s="42"/>
      <c r="G442" s="135">
        <v>2.5296</v>
      </c>
      <c r="H442" s="48"/>
      <c r="I442" s="120"/>
      <c r="J442" s="167"/>
      <c r="L442" s="48"/>
      <c r="O442" s="195">
        <v>4.2856</v>
      </c>
      <c r="R442" s="48"/>
      <c r="T442" s="207">
        <v>4.38</v>
      </c>
      <c r="U442" s="212">
        <v>7.589285</v>
      </c>
    </row>
    <row r="443" spans="1:21" ht="24" customHeight="1">
      <c r="A443" s="70">
        <v>396</v>
      </c>
      <c r="B443" s="6" t="s">
        <v>228</v>
      </c>
      <c r="C443" s="5"/>
      <c r="D443" s="9"/>
      <c r="E443" s="132">
        <v>0.2665</v>
      </c>
      <c r="F443" s="42"/>
      <c r="G443" s="135">
        <v>0.2678</v>
      </c>
      <c r="H443" s="48"/>
      <c r="I443" s="120"/>
      <c r="J443" s="167"/>
      <c r="K443" s="143">
        <v>0.26</v>
      </c>
      <c r="L443" s="48"/>
      <c r="O443" s="195">
        <v>0.32</v>
      </c>
      <c r="R443" s="48">
        <v>0.3168</v>
      </c>
      <c r="T443" s="207">
        <v>0.296</v>
      </c>
      <c r="U443" s="212">
        <v>0.42857</v>
      </c>
    </row>
    <row r="444" spans="1:24" s="86" customFormat="1" ht="14.25" customHeight="1">
      <c r="A444" s="281" t="s">
        <v>185</v>
      </c>
      <c r="B444" s="282"/>
      <c r="C444" s="282"/>
      <c r="D444" s="282"/>
      <c r="E444" s="282"/>
      <c r="F444" s="282"/>
      <c r="G444" s="282"/>
      <c r="H444" s="282"/>
      <c r="I444" s="282"/>
      <c r="J444" s="168"/>
      <c r="K444" s="47"/>
      <c r="L444" s="139"/>
      <c r="M444" s="47"/>
      <c r="N444" s="47"/>
      <c r="O444" s="47"/>
      <c r="P444" s="47"/>
      <c r="Q444" s="47"/>
      <c r="R444" s="47"/>
      <c r="S444" s="47"/>
      <c r="T444" s="47"/>
      <c r="U444" s="47"/>
      <c r="V444" s="47"/>
      <c r="W444" s="47"/>
      <c r="X444" s="47"/>
    </row>
    <row r="445" spans="1:21" ht="21.75" customHeight="1">
      <c r="A445" s="70">
        <v>397</v>
      </c>
      <c r="B445" s="6" t="s">
        <v>186</v>
      </c>
      <c r="C445" s="5"/>
      <c r="D445" s="5"/>
      <c r="E445" s="5"/>
      <c r="F445" s="42"/>
      <c r="G445" s="48"/>
      <c r="H445" s="48"/>
      <c r="I445" s="120"/>
      <c r="J445" s="167"/>
      <c r="R445" s="48"/>
      <c r="T445" s="207">
        <v>13.04</v>
      </c>
      <c r="U445" s="212">
        <v>20.15178</v>
      </c>
    </row>
    <row r="446" spans="1:21" ht="19.5" customHeight="1">
      <c r="A446" s="70">
        <v>398</v>
      </c>
      <c r="B446" s="6" t="s">
        <v>186</v>
      </c>
      <c r="C446" s="5"/>
      <c r="D446" s="5"/>
      <c r="E446" s="5"/>
      <c r="F446" s="42"/>
      <c r="G446" s="48"/>
      <c r="H446" s="48"/>
      <c r="I446" s="120"/>
      <c r="J446" s="167"/>
      <c r="R446" s="48"/>
      <c r="T446" s="207">
        <v>14.9</v>
      </c>
      <c r="U446" s="212">
        <v>22.69642</v>
      </c>
    </row>
    <row r="447" spans="1:21" ht="21.75" customHeight="1">
      <c r="A447" s="70">
        <v>399</v>
      </c>
      <c r="B447" s="6" t="s">
        <v>530</v>
      </c>
      <c r="C447" s="5"/>
      <c r="D447" s="5"/>
      <c r="E447" s="3"/>
      <c r="F447" s="42"/>
      <c r="G447" s="48"/>
      <c r="H447" s="48"/>
      <c r="I447" s="120"/>
      <c r="J447" s="167"/>
      <c r="M447" s="48">
        <v>160</v>
      </c>
      <c r="R447" s="48">
        <v>100.188</v>
      </c>
      <c r="T447" s="207"/>
      <c r="U447" s="212">
        <v>120.368</v>
      </c>
    </row>
    <row r="448" spans="1:24" s="51" customFormat="1" ht="21" customHeight="1">
      <c r="A448" s="69">
        <v>400</v>
      </c>
      <c r="B448" s="31" t="s">
        <v>264</v>
      </c>
      <c r="C448" s="5"/>
      <c r="D448" s="26"/>
      <c r="E448" s="18"/>
      <c r="F448" s="42"/>
      <c r="G448" s="48"/>
      <c r="H448" s="48"/>
      <c r="I448" s="120"/>
      <c r="J448" s="169"/>
      <c r="K448" s="157"/>
      <c r="L448" s="184"/>
      <c r="M448" s="48">
        <v>2.083</v>
      </c>
      <c r="N448" s="157"/>
      <c r="O448" s="157"/>
      <c r="P448" s="157"/>
      <c r="Q448" s="157"/>
      <c r="R448" s="48">
        <v>4.524</v>
      </c>
      <c r="S448" s="157"/>
      <c r="T448" s="207"/>
      <c r="U448" s="212">
        <v>0.676</v>
      </c>
      <c r="V448" s="157"/>
      <c r="W448" s="157"/>
      <c r="X448" s="157"/>
    </row>
    <row r="449" spans="1:24" s="51" customFormat="1" ht="21" customHeight="1">
      <c r="A449" s="69">
        <v>401</v>
      </c>
      <c r="B449" s="31" t="s">
        <v>264</v>
      </c>
      <c r="C449" s="5"/>
      <c r="D449" s="26"/>
      <c r="E449" s="18">
        <v>0.3125</v>
      </c>
      <c r="F449" s="133">
        <v>0.24</v>
      </c>
      <c r="G449" s="48"/>
      <c r="H449" s="48">
        <v>0.32</v>
      </c>
      <c r="I449" s="120"/>
      <c r="J449" s="169"/>
      <c r="K449" s="157"/>
      <c r="L449" s="184"/>
      <c r="M449" s="48">
        <v>0.41</v>
      </c>
      <c r="N449" s="157"/>
      <c r="O449" s="157"/>
      <c r="P449" s="157"/>
      <c r="Q449" s="157"/>
      <c r="R449" s="48">
        <v>0.301</v>
      </c>
      <c r="S449" s="157"/>
      <c r="T449" s="207"/>
      <c r="U449" s="212">
        <v>0.368</v>
      </c>
      <c r="V449" s="157"/>
      <c r="W449" s="157"/>
      <c r="X449" s="157"/>
    </row>
    <row r="450" spans="1:24" s="86" customFormat="1" ht="14.25" customHeight="1">
      <c r="A450" s="281" t="s">
        <v>187</v>
      </c>
      <c r="B450" s="282"/>
      <c r="C450" s="282"/>
      <c r="D450" s="282"/>
      <c r="E450" s="282"/>
      <c r="F450" s="282"/>
      <c r="G450" s="282"/>
      <c r="H450" s="282"/>
      <c r="I450" s="282"/>
      <c r="J450" s="168"/>
      <c r="K450" s="47"/>
      <c r="L450" s="139"/>
      <c r="M450" s="47"/>
      <c r="N450" s="47"/>
      <c r="O450" s="47"/>
      <c r="P450" s="47"/>
      <c r="Q450" s="47"/>
      <c r="R450" s="47"/>
      <c r="S450" s="47"/>
      <c r="T450" s="47"/>
      <c r="U450" s="47"/>
      <c r="V450" s="47"/>
      <c r="W450" s="47"/>
      <c r="X450" s="47"/>
    </row>
    <row r="451" spans="1:21" ht="21" customHeight="1">
      <c r="A451" s="70">
        <v>402</v>
      </c>
      <c r="B451" s="6" t="s">
        <v>517</v>
      </c>
      <c r="C451" s="5"/>
      <c r="D451" s="5"/>
      <c r="E451" s="132">
        <v>0.759</v>
      </c>
      <c r="F451" s="133">
        <v>5.93</v>
      </c>
      <c r="G451" s="48"/>
      <c r="H451" s="48"/>
      <c r="I451" s="139">
        <v>1.7071</v>
      </c>
      <c r="J451" s="167"/>
      <c r="K451" s="143">
        <v>2</v>
      </c>
      <c r="L451" s="189">
        <v>1.3598</v>
      </c>
      <c r="R451" s="200">
        <v>1.3</v>
      </c>
      <c r="S451" s="143">
        <v>0.84</v>
      </c>
      <c r="T451" s="207">
        <v>0.8160000000000001</v>
      </c>
      <c r="U451" s="212">
        <v>2.74479</v>
      </c>
    </row>
    <row r="452" spans="1:21" ht="21" customHeight="1">
      <c r="A452" s="70">
        <v>403</v>
      </c>
      <c r="B452" s="6" t="s">
        <v>517</v>
      </c>
      <c r="C452" s="5"/>
      <c r="D452" s="5"/>
      <c r="E452" s="132"/>
      <c r="F452" s="42"/>
      <c r="G452" s="48"/>
      <c r="H452" s="48"/>
      <c r="I452" s="48"/>
      <c r="J452" s="167"/>
      <c r="L452" s="48"/>
      <c r="R452" s="48"/>
      <c r="T452" s="207"/>
      <c r="U452" s="212">
        <v>6.79</v>
      </c>
    </row>
    <row r="453" spans="1:21" ht="30.75" customHeight="1">
      <c r="A453" s="70">
        <v>404</v>
      </c>
      <c r="B453" s="6" t="s">
        <v>550</v>
      </c>
      <c r="C453" s="5"/>
      <c r="D453" s="5"/>
      <c r="E453" s="132">
        <v>0.0867</v>
      </c>
      <c r="F453" s="42"/>
      <c r="G453" s="135">
        <v>0.0923</v>
      </c>
      <c r="H453" s="48"/>
      <c r="I453" s="139">
        <v>0.0931</v>
      </c>
      <c r="J453" s="167"/>
      <c r="L453" s="189">
        <v>0.1139</v>
      </c>
      <c r="R453" s="48">
        <v>0.089</v>
      </c>
      <c r="T453" s="207">
        <v>0.0887</v>
      </c>
      <c r="U453" s="212">
        <v>0.142857</v>
      </c>
    </row>
    <row r="454" spans="1:10" ht="13.5" customHeight="1">
      <c r="A454" s="285" t="s">
        <v>23</v>
      </c>
      <c r="B454" s="280"/>
      <c r="C454" s="280"/>
      <c r="D454" s="280"/>
      <c r="E454" s="280"/>
      <c r="F454" s="280"/>
      <c r="G454" s="280"/>
      <c r="H454" s="280"/>
      <c r="I454" s="280"/>
      <c r="J454" s="167"/>
    </row>
    <row r="455" spans="1:24" s="51" customFormat="1" ht="23.25" customHeight="1">
      <c r="A455" s="69">
        <v>405</v>
      </c>
      <c r="B455" s="46" t="s">
        <v>531</v>
      </c>
      <c r="C455" s="5"/>
      <c r="D455" s="17"/>
      <c r="E455" s="132">
        <v>6.33</v>
      </c>
      <c r="F455" s="42"/>
      <c r="G455" s="48"/>
      <c r="H455" s="48"/>
      <c r="I455" s="120"/>
      <c r="J455" s="169"/>
      <c r="K455" s="157"/>
      <c r="L455" s="190"/>
      <c r="M455" s="48">
        <v>17.18</v>
      </c>
      <c r="N455" s="157"/>
      <c r="O455" s="157"/>
      <c r="P455" s="157"/>
      <c r="Q455" s="157"/>
      <c r="R455" s="48">
        <v>9.825</v>
      </c>
      <c r="S455" s="157"/>
      <c r="T455" s="207"/>
      <c r="U455" s="212">
        <v>11.33</v>
      </c>
      <c r="V455" s="157"/>
      <c r="W455" s="157"/>
      <c r="X455" s="157"/>
    </row>
    <row r="456" spans="1:21" ht="30" customHeight="1">
      <c r="A456" s="70">
        <v>406</v>
      </c>
      <c r="B456" s="6" t="s">
        <v>532</v>
      </c>
      <c r="C456" s="5"/>
      <c r="D456" s="5"/>
      <c r="E456" s="132">
        <v>1.1368</v>
      </c>
      <c r="F456" s="42"/>
      <c r="G456" s="48"/>
      <c r="H456" s="48"/>
      <c r="I456" s="120"/>
      <c r="J456" s="167"/>
      <c r="L456" s="189">
        <v>1.2517</v>
      </c>
      <c r="R456" s="48">
        <v>1.127</v>
      </c>
      <c r="T456" s="207">
        <v>1.16</v>
      </c>
      <c r="U456" s="212">
        <v>1.50505</v>
      </c>
    </row>
    <row r="457" spans="1:21" ht="30" customHeight="1">
      <c r="A457" s="69">
        <v>407</v>
      </c>
      <c r="B457" s="6" t="s">
        <v>532</v>
      </c>
      <c r="C457" s="5"/>
      <c r="D457" s="5"/>
      <c r="E457" s="132">
        <v>10.9879</v>
      </c>
      <c r="F457" s="42"/>
      <c r="G457" s="48"/>
      <c r="H457" s="48"/>
      <c r="I457" s="120"/>
      <c r="J457" s="167"/>
      <c r="L457" s="189">
        <v>11.1835</v>
      </c>
      <c r="R457" s="48">
        <v>11.329</v>
      </c>
      <c r="T457" s="207">
        <v>11.088</v>
      </c>
      <c r="U457" s="212">
        <v>13.69375</v>
      </c>
    </row>
    <row r="458" spans="1:21" ht="30" customHeight="1">
      <c r="A458" s="70">
        <v>408</v>
      </c>
      <c r="B458" s="6" t="s">
        <v>532</v>
      </c>
      <c r="C458" s="5"/>
      <c r="D458" s="5"/>
      <c r="E458" s="132">
        <v>0.5694</v>
      </c>
      <c r="F458" s="42"/>
      <c r="G458" s="48"/>
      <c r="H458" s="48"/>
      <c r="I458" s="120"/>
      <c r="J458" s="167"/>
      <c r="L458" s="189">
        <v>0.5728</v>
      </c>
      <c r="R458" s="48">
        <v>0.564</v>
      </c>
      <c r="T458" s="207">
        <v>0.5814</v>
      </c>
      <c r="U458" s="212">
        <v>0.80297</v>
      </c>
    </row>
    <row r="459" spans="1:21" ht="32.25" customHeight="1">
      <c r="A459" s="69">
        <v>409</v>
      </c>
      <c r="B459" s="6" t="s">
        <v>532</v>
      </c>
      <c r="C459" s="5"/>
      <c r="D459" s="5"/>
      <c r="E459" s="132">
        <v>15.8626</v>
      </c>
      <c r="F459" s="42"/>
      <c r="G459" s="48"/>
      <c r="H459" s="48"/>
      <c r="I459" s="120"/>
      <c r="J459" s="167"/>
      <c r="L459" s="189">
        <v>15.9299</v>
      </c>
      <c r="R459" s="48">
        <v>15.72</v>
      </c>
      <c r="T459" s="207">
        <v>16.1975</v>
      </c>
      <c r="U459" s="212">
        <v>22.58928</v>
      </c>
    </row>
    <row r="460" spans="1:21" ht="22.5" customHeight="1">
      <c r="A460" s="70">
        <v>410</v>
      </c>
      <c r="B460" s="6" t="s">
        <v>533</v>
      </c>
      <c r="C460" s="5"/>
      <c r="D460" s="5"/>
      <c r="E460" s="132">
        <v>0.6013999999999999</v>
      </c>
      <c r="F460" s="42"/>
      <c r="G460" s="48"/>
      <c r="H460" s="48"/>
      <c r="I460" s="120"/>
      <c r="J460" s="167"/>
      <c r="L460" s="190"/>
      <c r="P460" s="143">
        <f>6.22/10</f>
        <v>0.622</v>
      </c>
      <c r="R460" s="48">
        <v>0.622</v>
      </c>
      <c r="T460" s="207">
        <v>0.5474</v>
      </c>
      <c r="U460" s="212">
        <v>0.95178</v>
      </c>
    </row>
    <row r="461" spans="1:21" ht="21.75" customHeight="1">
      <c r="A461" s="69">
        <v>411</v>
      </c>
      <c r="B461" s="6" t="s">
        <v>534</v>
      </c>
      <c r="C461" s="5"/>
      <c r="D461" s="5"/>
      <c r="E461" s="132">
        <v>0.7068</v>
      </c>
      <c r="F461" s="42"/>
      <c r="G461" s="48"/>
      <c r="H461" s="48"/>
      <c r="I461" s="120"/>
      <c r="J461" s="167"/>
      <c r="L461" s="190"/>
      <c r="P461" s="143">
        <f>7.31/10</f>
        <v>0.731</v>
      </c>
      <c r="R461" s="48">
        <v>0.731</v>
      </c>
      <c r="T461" s="207">
        <v>0.614</v>
      </c>
      <c r="U461" s="212">
        <v>1.102678</v>
      </c>
    </row>
    <row r="462" spans="1:21" ht="22.5" customHeight="1">
      <c r="A462" s="70">
        <v>412</v>
      </c>
      <c r="B462" s="6" t="s">
        <v>535</v>
      </c>
      <c r="C462" s="5"/>
      <c r="D462" s="5"/>
      <c r="E462" s="132">
        <v>11.7791</v>
      </c>
      <c r="F462" s="133">
        <v>11.2</v>
      </c>
      <c r="G462" s="48"/>
      <c r="H462" s="48"/>
      <c r="I462" s="120"/>
      <c r="J462" s="167"/>
      <c r="L462" s="189">
        <v>11.9999</v>
      </c>
      <c r="R462" s="48">
        <v>11.674</v>
      </c>
      <c r="T462" s="207">
        <v>11.849</v>
      </c>
      <c r="U462" s="212">
        <v>14.896428</v>
      </c>
    </row>
    <row r="463" spans="1:21" ht="43.5" customHeight="1">
      <c r="A463" s="69">
        <v>413</v>
      </c>
      <c r="B463" s="6" t="s">
        <v>535</v>
      </c>
      <c r="C463" s="5"/>
      <c r="D463" s="5"/>
      <c r="E463" s="132">
        <v>511.06859999999995</v>
      </c>
      <c r="F463" s="42"/>
      <c r="G463" s="48"/>
      <c r="H463" s="48"/>
      <c r="I463" s="120"/>
      <c r="J463" s="167"/>
      <c r="L463" s="189">
        <v>506.526</v>
      </c>
      <c r="R463" s="48">
        <v>506.51</v>
      </c>
      <c r="T463" s="207">
        <v>511.56</v>
      </c>
      <c r="U463" s="212">
        <v>616.72321</v>
      </c>
    </row>
    <row r="464" spans="1:21" ht="43.5" customHeight="1">
      <c r="A464" s="70">
        <v>414</v>
      </c>
      <c r="B464" s="6" t="s">
        <v>535</v>
      </c>
      <c r="C464" s="5"/>
      <c r="D464" s="5"/>
      <c r="E464" s="132">
        <v>840.7189999999999</v>
      </c>
      <c r="F464" s="133">
        <v>820</v>
      </c>
      <c r="G464" s="48"/>
      <c r="H464" s="48"/>
      <c r="I464" s="120"/>
      <c r="J464" s="167"/>
      <c r="L464" s="189">
        <v>832.86</v>
      </c>
      <c r="R464" s="48">
        <v>833.22</v>
      </c>
      <c r="T464" s="207">
        <v>841.52</v>
      </c>
      <c r="U464" s="212">
        <v>1012.0357</v>
      </c>
    </row>
    <row r="465" spans="1:10" ht="13.5" customHeight="1">
      <c r="A465" s="280" t="s">
        <v>24</v>
      </c>
      <c r="B465" s="280"/>
      <c r="C465" s="280"/>
      <c r="D465" s="280"/>
      <c r="E465" s="280"/>
      <c r="F465" s="280"/>
      <c r="G465" s="280"/>
      <c r="H465" s="280"/>
      <c r="I465" s="280"/>
      <c r="J465" s="167"/>
    </row>
    <row r="466" spans="1:21" ht="24" customHeight="1">
      <c r="A466" s="78">
        <v>415</v>
      </c>
      <c r="B466" s="4" t="s">
        <v>105</v>
      </c>
      <c r="C466" s="5"/>
      <c r="D466" s="3"/>
      <c r="E466" s="132">
        <v>0.1261</v>
      </c>
      <c r="F466" s="5"/>
      <c r="G466" s="48"/>
      <c r="H466" s="48"/>
      <c r="I466" s="120"/>
      <c r="J466" s="167"/>
      <c r="L466" s="48"/>
      <c r="M466" s="48"/>
      <c r="R466" s="48"/>
      <c r="T466" s="207">
        <v>0.1409</v>
      </c>
      <c r="U466" s="212">
        <v>0.199107</v>
      </c>
    </row>
    <row r="467" spans="1:21" ht="24" customHeight="1">
      <c r="A467" s="70">
        <v>416</v>
      </c>
      <c r="B467" s="6" t="s">
        <v>172</v>
      </c>
      <c r="C467" s="5"/>
      <c r="D467" s="5"/>
      <c r="E467" s="132">
        <v>0.06470000000000001</v>
      </c>
      <c r="F467" s="5"/>
      <c r="G467" s="48"/>
      <c r="H467" s="48"/>
      <c r="I467" s="120"/>
      <c r="J467" s="167"/>
      <c r="L467" s="48"/>
      <c r="M467" s="48"/>
      <c r="R467" s="48"/>
      <c r="T467" s="207">
        <v>0.06380000000000001</v>
      </c>
      <c r="U467" s="212">
        <v>0.117857</v>
      </c>
    </row>
    <row r="468" spans="1:21" ht="22.5" customHeight="1">
      <c r="A468" s="78">
        <v>417</v>
      </c>
      <c r="B468" s="6" t="s">
        <v>172</v>
      </c>
      <c r="C468" s="5"/>
      <c r="D468" s="5"/>
      <c r="E468" s="132">
        <v>0.14709999999999998</v>
      </c>
      <c r="F468" s="5"/>
      <c r="G468" s="135">
        <v>0.1528</v>
      </c>
      <c r="H468" s="48"/>
      <c r="I468" s="120"/>
      <c r="J468" s="167"/>
      <c r="L468" s="48"/>
      <c r="M468" s="48">
        <v>0.97</v>
      </c>
      <c r="R468" s="48">
        <v>0.1459</v>
      </c>
      <c r="T468" s="207">
        <v>0.1448</v>
      </c>
      <c r="U468" s="212">
        <v>0.255714</v>
      </c>
    </row>
    <row r="469" spans="1:21" ht="22.5" customHeight="1">
      <c r="A469" s="70">
        <v>418</v>
      </c>
      <c r="B469" s="6" t="s">
        <v>429</v>
      </c>
      <c r="C469" s="5"/>
      <c r="D469" s="5"/>
      <c r="E469" s="132">
        <v>0.0634</v>
      </c>
      <c r="F469" s="5"/>
      <c r="G469" s="48"/>
      <c r="H469" s="48"/>
      <c r="I469" s="120"/>
      <c r="J469" s="167"/>
      <c r="L469" s="48"/>
      <c r="M469" s="48"/>
      <c r="R469" s="48">
        <v>0.0636</v>
      </c>
      <c r="T469" s="207">
        <v>0.0645</v>
      </c>
      <c r="U469" s="212"/>
    </row>
    <row r="470" spans="1:21" ht="22.5" customHeight="1">
      <c r="A470" s="78">
        <v>419</v>
      </c>
      <c r="B470" s="6" t="s">
        <v>429</v>
      </c>
      <c r="C470" s="5"/>
      <c r="D470" s="5"/>
      <c r="E470" s="132">
        <v>0.12190000000000001</v>
      </c>
      <c r="F470" s="133">
        <v>0.119</v>
      </c>
      <c r="G470" s="48"/>
      <c r="H470" s="48"/>
      <c r="I470" s="120"/>
      <c r="J470" s="167"/>
      <c r="L470" s="48"/>
      <c r="M470" s="48"/>
      <c r="R470" s="48">
        <v>0.1224</v>
      </c>
      <c r="T470" s="207">
        <v>0.123</v>
      </c>
      <c r="U470" s="212">
        <v>0.324285</v>
      </c>
    </row>
    <row r="471" spans="1:21" ht="25.5" customHeight="1">
      <c r="A471" s="70">
        <v>420</v>
      </c>
      <c r="B471" s="31" t="s">
        <v>337</v>
      </c>
      <c r="C471" s="48"/>
      <c r="D471" s="5"/>
      <c r="E471" s="132"/>
      <c r="F471" s="133">
        <v>7</v>
      </c>
      <c r="G471" s="48"/>
      <c r="H471" s="48"/>
      <c r="I471" s="120"/>
      <c r="J471" s="167"/>
      <c r="L471" s="48"/>
      <c r="M471" s="48">
        <v>7.55</v>
      </c>
      <c r="Q471" s="48">
        <v>4</v>
      </c>
      <c r="R471" s="48"/>
      <c r="T471" s="207"/>
      <c r="U471" s="212">
        <v>5.48214</v>
      </c>
    </row>
    <row r="472" spans="1:21" ht="25.5" customHeight="1">
      <c r="A472" s="78">
        <v>421</v>
      </c>
      <c r="B472" s="31" t="s">
        <v>337</v>
      </c>
      <c r="C472" s="48"/>
      <c r="D472" s="5"/>
      <c r="E472" s="132"/>
      <c r="F472" s="5"/>
      <c r="G472" s="48"/>
      <c r="H472" s="48"/>
      <c r="I472" s="120"/>
      <c r="J472" s="167"/>
      <c r="L472" s="48"/>
      <c r="M472" s="48">
        <v>13.84</v>
      </c>
      <c r="Q472" s="48">
        <v>6</v>
      </c>
      <c r="R472" s="48"/>
      <c r="T472" s="207"/>
      <c r="U472" s="212">
        <v>7.76785</v>
      </c>
    </row>
    <row r="473" spans="1:21" ht="45" customHeight="1">
      <c r="A473" s="70">
        <v>422</v>
      </c>
      <c r="B473" s="6" t="s">
        <v>429</v>
      </c>
      <c r="C473" s="5"/>
      <c r="D473" s="5"/>
      <c r="E473" s="132">
        <v>1.6109</v>
      </c>
      <c r="F473" s="5"/>
      <c r="G473" s="48"/>
      <c r="H473" s="48"/>
      <c r="I473" s="120"/>
      <c r="J473" s="167"/>
      <c r="L473" s="48"/>
      <c r="M473" s="48"/>
      <c r="Q473" s="48"/>
      <c r="R473" s="48">
        <v>1.59</v>
      </c>
      <c r="T473" s="207">
        <v>1.642</v>
      </c>
      <c r="U473" s="212">
        <v>2.642857</v>
      </c>
    </row>
    <row r="474" spans="1:21" ht="44.25" customHeight="1">
      <c r="A474" s="78">
        <v>423</v>
      </c>
      <c r="B474" s="6" t="s">
        <v>429</v>
      </c>
      <c r="C474" s="5"/>
      <c r="D474" s="5"/>
      <c r="E474" s="132">
        <v>3.3017000000000003</v>
      </c>
      <c r="F474" s="5"/>
      <c r="G474" s="48"/>
      <c r="H474" s="48"/>
      <c r="I474" s="120"/>
      <c r="J474" s="167"/>
      <c r="L474" s="48"/>
      <c r="M474" s="48"/>
      <c r="Q474" s="48">
        <v>5</v>
      </c>
      <c r="R474" s="48">
        <v>3.28</v>
      </c>
      <c r="T474" s="207">
        <v>3.33</v>
      </c>
      <c r="U474" s="212">
        <v>6.160714</v>
      </c>
    </row>
    <row r="475" spans="1:21" ht="44.25" customHeight="1">
      <c r="A475" s="70">
        <v>424</v>
      </c>
      <c r="B475" s="6" t="s">
        <v>429</v>
      </c>
      <c r="C475" s="5"/>
      <c r="D475" s="5"/>
      <c r="E475" s="132">
        <v>4.3422</v>
      </c>
      <c r="F475" s="5"/>
      <c r="G475" s="48"/>
      <c r="H475" s="48"/>
      <c r="I475" s="120"/>
      <c r="J475" s="167"/>
      <c r="L475" s="48"/>
      <c r="M475" s="48"/>
      <c r="Q475" s="48">
        <v>8</v>
      </c>
      <c r="R475" s="48">
        <v>4.32</v>
      </c>
      <c r="T475" s="207">
        <v>4.383</v>
      </c>
      <c r="U475" s="212">
        <v>10.24107</v>
      </c>
    </row>
    <row r="476" spans="1:21" ht="42" customHeight="1">
      <c r="A476" s="78">
        <v>425</v>
      </c>
      <c r="B476" s="6" t="s">
        <v>429</v>
      </c>
      <c r="C476" s="5"/>
      <c r="D476" s="5"/>
      <c r="E476" s="132">
        <v>3.902</v>
      </c>
      <c r="F476" s="133">
        <v>5.8</v>
      </c>
      <c r="G476" s="48"/>
      <c r="H476" s="48"/>
      <c r="I476" s="120"/>
      <c r="J476" s="167"/>
      <c r="L476" s="48"/>
      <c r="M476" s="48"/>
      <c r="Q476" s="48">
        <v>9</v>
      </c>
      <c r="R476" s="48">
        <v>3.88</v>
      </c>
      <c r="T476" s="207">
        <v>3.939</v>
      </c>
      <c r="U476" s="212">
        <v>9.919642</v>
      </c>
    </row>
    <row r="477" spans="1:21" ht="39" customHeight="1">
      <c r="A477" s="70">
        <v>426</v>
      </c>
      <c r="B477" s="6" t="s">
        <v>429</v>
      </c>
      <c r="C477" s="5"/>
      <c r="D477" s="5"/>
      <c r="E477" s="132">
        <v>9.2547</v>
      </c>
      <c r="F477" s="133">
        <v>10</v>
      </c>
      <c r="G477" s="48"/>
      <c r="H477" s="48"/>
      <c r="I477" s="120"/>
      <c r="J477" s="167"/>
      <c r="L477" s="48"/>
      <c r="M477" s="48"/>
      <c r="Q477" s="48">
        <v>19</v>
      </c>
      <c r="R477" s="48">
        <v>9.24</v>
      </c>
      <c r="T477" s="207">
        <v>9.34</v>
      </c>
      <c r="U477" s="212">
        <v>24.580357</v>
      </c>
    </row>
    <row r="478" spans="1:21" ht="22.5" customHeight="1">
      <c r="A478" s="78">
        <v>427</v>
      </c>
      <c r="B478" s="6" t="s">
        <v>198</v>
      </c>
      <c r="C478" s="5"/>
      <c r="D478" s="5"/>
      <c r="E478" s="132">
        <v>0.033100000000000004</v>
      </c>
      <c r="F478" s="5"/>
      <c r="G478" s="48"/>
      <c r="H478" s="48"/>
      <c r="I478" s="120"/>
      <c r="J478" s="167"/>
      <c r="L478" s="189">
        <v>0.0339</v>
      </c>
      <c r="M478" s="48"/>
      <c r="R478" s="48">
        <v>0.0317</v>
      </c>
      <c r="T478" s="207">
        <v>0.0317</v>
      </c>
      <c r="U478" s="212">
        <v>0.052677999999999996</v>
      </c>
    </row>
    <row r="479" spans="1:24" s="85" customFormat="1" ht="21" customHeight="1">
      <c r="A479" s="70">
        <v>428</v>
      </c>
      <c r="B479" s="4" t="s">
        <v>199</v>
      </c>
      <c r="C479" s="5"/>
      <c r="D479" s="3"/>
      <c r="E479" s="132">
        <v>0.0935</v>
      </c>
      <c r="F479" s="3"/>
      <c r="G479" s="48"/>
      <c r="H479" s="48"/>
      <c r="I479" s="120"/>
      <c r="J479" s="167"/>
      <c r="K479" s="122"/>
      <c r="L479" s="190"/>
      <c r="M479" s="48"/>
      <c r="N479" s="122"/>
      <c r="O479" s="122"/>
      <c r="P479" s="122"/>
      <c r="Q479" s="122"/>
      <c r="R479" s="48"/>
      <c r="S479" s="122"/>
      <c r="T479" s="207">
        <v>0.0936</v>
      </c>
      <c r="U479" s="212">
        <v>0.14285699999999998</v>
      </c>
      <c r="V479" s="122"/>
      <c r="W479" s="122"/>
      <c r="X479" s="122"/>
    </row>
    <row r="480" spans="1:21" ht="22.5" customHeight="1">
      <c r="A480" s="78">
        <v>429</v>
      </c>
      <c r="B480" s="6" t="s">
        <v>199</v>
      </c>
      <c r="C480" s="48"/>
      <c r="D480" s="5"/>
      <c r="E480" s="132">
        <v>1.7709</v>
      </c>
      <c r="F480" s="5"/>
      <c r="G480" s="48"/>
      <c r="H480" s="48"/>
      <c r="I480" s="120"/>
      <c r="J480" s="167"/>
      <c r="L480" s="190"/>
      <c r="M480" s="48"/>
      <c r="Q480" s="48">
        <v>2.99</v>
      </c>
      <c r="R480" s="48"/>
      <c r="T480" s="207">
        <v>1.7579</v>
      </c>
      <c r="U480" s="212">
        <v>2.871428</v>
      </c>
    </row>
    <row r="481" spans="1:21" ht="20.25" customHeight="1">
      <c r="A481" s="70">
        <v>430</v>
      </c>
      <c r="B481" s="6" t="s">
        <v>173</v>
      </c>
      <c r="C481" s="5"/>
      <c r="D481" s="5"/>
      <c r="E481" s="132">
        <v>0.19219999999999998</v>
      </c>
      <c r="F481" s="5"/>
      <c r="G481" s="48"/>
      <c r="H481" s="48"/>
      <c r="I481" s="120"/>
      <c r="J481" s="167"/>
      <c r="L481" s="189">
        <v>0.1913</v>
      </c>
      <c r="M481" s="48"/>
      <c r="R481" s="48"/>
      <c r="T481" s="207">
        <v>0.1912</v>
      </c>
      <c r="U481" s="212">
        <v>0.29860000000000003</v>
      </c>
    </row>
    <row r="482" spans="1:21" ht="32.25" customHeight="1">
      <c r="A482" s="78">
        <v>431</v>
      </c>
      <c r="B482" s="30" t="s">
        <v>430</v>
      </c>
      <c r="C482" s="48"/>
      <c r="D482" s="5"/>
      <c r="E482" s="132">
        <v>3.0531</v>
      </c>
      <c r="F482" s="5"/>
      <c r="G482" s="48"/>
      <c r="H482" s="48"/>
      <c r="I482" s="120"/>
      <c r="J482" s="167"/>
      <c r="L482" s="189">
        <v>3.3549</v>
      </c>
      <c r="M482" s="48"/>
      <c r="R482" s="48">
        <v>2.9292</v>
      </c>
      <c r="T482" s="207">
        <v>3.0488</v>
      </c>
      <c r="U482" s="212">
        <v>4.892857</v>
      </c>
    </row>
    <row r="483" spans="1:21" ht="42.75" customHeight="1">
      <c r="A483" s="70">
        <v>432</v>
      </c>
      <c r="B483" s="6" t="s">
        <v>173</v>
      </c>
      <c r="C483" s="5"/>
      <c r="D483" s="5"/>
      <c r="E483" s="132">
        <v>1.6909</v>
      </c>
      <c r="F483" s="5"/>
      <c r="G483" s="48"/>
      <c r="H483" s="48"/>
      <c r="I483" s="120"/>
      <c r="J483" s="167"/>
      <c r="L483" s="190"/>
      <c r="M483" s="48"/>
      <c r="R483" s="48">
        <v>1.6799</v>
      </c>
      <c r="T483" s="207">
        <v>1.7238</v>
      </c>
      <c r="U483" s="212">
        <v>2.758928</v>
      </c>
    </row>
    <row r="484" spans="1:24" s="86" customFormat="1" ht="12.75" customHeight="1">
      <c r="A484" s="281" t="s">
        <v>229</v>
      </c>
      <c r="B484" s="282"/>
      <c r="C484" s="282"/>
      <c r="D484" s="282"/>
      <c r="E484" s="282"/>
      <c r="F484" s="282"/>
      <c r="G484" s="282"/>
      <c r="H484" s="282"/>
      <c r="I484" s="282"/>
      <c r="J484" s="168"/>
      <c r="K484" s="47"/>
      <c r="L484" s="139"/>
      <c r="M484" s="47"/>
      <c r="N484" s="47"/>
      <c r="O484" s="47"/>
      <c r="P484" s="47"/>
      <c r="Q484" s="47"/>
      <c r="R484" s="47"/>
      <c r="S484" s="47"/>
      <c r="T484" s="47"/>
      <c r="U484" s="47"/>
      <c r="V484" s="47"/>
      <c r="W484" s="47"/>
      <c r="X484" s="47"/>
    </row>
    <row r="485" spans="1:24" s="86" customFormat="1" ht="24" customHeight="1">
      <c r="A485" s="73">
        <v>433</v>
      </c>
      <c r="B485" s="6" t="s">
        <v>432</v>
      </c>
      <c r="C485" s="5"/>
      <c r="D485" s="5"/>
      <c r="E485" s="132">
        <v>0.0153</v>
      </c>
      <c r="F485" s="49"/>
      <c r="G485" s="57"/>
      <c r="H485" s="57"/>
      <c r="I485" s="121"/>
      <c r="J485" s="168"/>
      <c r="K485" s="47"/>
      <c r="L485" s="189">
        <v>0.0176</v>
      </c>
      <c r="M485" s="47"/>
      <c r="N485" s="47"/>
      <c r="O485" s="196">
        <v>0.0155</v>
      </c>
      <c r="P485" s="47"/>
      <c r="Q485" s="47"/>
      <c r="R485" s="48">
        <v>0.0159</v>
      </c>
      <c r="S485" s="47"/>
      <c r="T485" s="207">
        <v>0.0154</v>
      </c>
      <c r="U485" s="213">
        <v>0.026607</v>
      </c>
      <c r="V485" s="47"/>
      <c r="W485" s="47"/>
      <c r="X485" s="47"/>
    </row>
    <row r="486" spans="1:24" s="86" customFormat="1" ht="19.5" customHeight="1">
      <c r="A486" s="72">
        <v>434</v>
      </c>
      <c r="B486" s="6" t="s">
        <v>432</v>
      </c>
      <c r="C486" s="5"/>
      <c r="D486" s="5"/>
      <c r="E486" s="132">
        <v>0.0196</v>
      </c>
      <c r="F486" s="42"/>
      <c r="G486" s="48"/>
      <c r="H486" s="48"/>
      <c r="I486" s="120"/>
      <c r="J486" s="168"/>
      <c r="K486" s="47"/>
      <c r="L486" s="189">
        <v>0.0229</v>
      </c>
      <c r="M486" s="47"/>
      <c r="N486" s="47"/>
      <c r="O486" s="195">
        <v>0.0198</v>
      </c>
      <c r="P486" s="47"/>
      <c r="Q486" s="47"/>
      <c r="R486" s="48">
        <v>0.0199</v>
      </c>
      <c r="S486" s="47"/>
      <c r="T486" s="207">
        <v>0.019700000000000002</v>
      </c>
      <c r="U486" s="212">
        <v>0.03357</v>
      </c>
      <c r="V486" s="47"/>
      <c r="W486" s="47"/>
      <c r="X486" s="47"/>
    </row>
    <row r="487" spans="1:24" s="86" customFormat="1" ht="20.25" customHeight="1">
      <c r="A487" s="72">
        <v>435</v>
      </c>
      <c r="B487" s="6" t="s">
        <v>106</v>
      </c>
      <c r="C487" s="5"/>
      <c r="D487" s="5"/>
      <c r="E487" s="132">
        <v>0.07730000000000001</v>
      </c>
      <c r="F487" s="42"/>
      <c r="G487" s="48"/>
      <c r="H487" s="48"/>
      <c r="I487" s="120"/>
      <c r="J487" s="168"/>
      <c r="K487" s="47"/>
      <c r="L487" s="189"/>
      <c r="M487" s="47"/>
      <c r="N487" s="47"/>
      <c r="O487" s="195"/>
      <c r="P487" s="47"/>
      <c r="Q487" s="47"/>
      <c r="R487" s="200"/>
      <c r="S487" s="47"/>
      <c r="T487" s="207">
        <v>0.0785</v>
      </c>
      <c r="U487" s="212">
        <v>0.12160699999999999</v>
      </c>
      <c r="V487" s="47"/>
      <c r="W487" s="47"/>
      <c r="X487" s="47"/>
    </row>
    <row r="488" spans="1:21" ht="21.75" customHeight="1">
      <c r="A488" s="72">
        <v>436</v>
      </c>
      <c r="B488" s="6" t="s">
        <v>106</v>
      </c>
      <c r="C488" s="5"/>
      <c r="D488" s="5"/>
      <c r="E488" s="132">
        <v>0.0951</v>
      </c>
      <c r="F488" s="42"/>
      <c r="G488" s="48"/>
      <c r="H488" s="48"/>
      <c r="I488" s="120"/>
      <c r="J488" s="167"/>
      <c r="L488" s="189"/>
      <c r="O488" s="195"/>
      <c r="R488" s="200"/>
      <c r="T488" s="207">
        <v>0.0965</v>
      </c>
      <c r="U488" s="212">
        <v>0.14732</v>
      </c>
    </row>
    <row r="489" spans="1:10" ht="13.5" customHeight="1">
      <c r="A489" s="280" t="s">
        <v>38</v>
      </c>
      <c r="B489" s="280"/>
      <c r="C489" s="280"/>
      <c r="D489" s="280"/>
      <c r="E489" s="280"/>
      <c r="F489" s="280"/>
      <c r="G489" s="280"/>
      <c r="H489" s="280"/>
      <c r="I489" s="280"/>
      <c r="J489" s="167"/>
    </row>
    <row r="490" spans="1:21" ht="23.25" customHeight="1">
      <c r="A490" s="28">
        <v>437</v>
      </c>
      <c r="B490" s="4" t="s">
        <v>141</v>
      </c>
      <c r="C490" s="5"/>
      <c r="D490" s="3"/>
      <c r="E490" s="18">
        <v>0.0781</v>
      </c>
      <c r="F490" s="5"/>
      <c r="G490" s="48"/>
      <c r="H490" s="48"/>
      <c r="I490" s="48"/>
      <c r="J490" s="167"/>
      <c r="K490" s="48"/>
      <c r="L490" s="48"/>
      <c r="M490" s="48"/>
      <c r="O490" s="195"/>
      <c r="R490" s="200">
        <v>0.052</v>
      </c>
      <c r="T490" s="207">
        <v>0.038200000000000005</v>
      </c>
      <c r="U490" s="212">
        <v>0.052088999999999996</v>
      </c>
    </row>
    <row r="491" spans="1:21" ht="30.75" customHeight="1">
      <c r="A491" s="28">
        <v>438</v>
      </c>
      <c r="B491" s="4" t="s">
        <v>142</v>
      </c>
      <c r="C491" s="5"/>
      <c r="D491" s="5"/>
      <c r="E491" s="5">
        <v>49.023500000000006</v>
      </c>
      <c r="F491" s="5"/>
      <c r="G491" s="48"/>
      <c r="H491" s="48"/>
      <c r="I491" s="48"/>
      <c r="J491" s="167"/>
      <c r="K491" s="48"/>
      <c r="L491" s="48"/>
      <c r="M491" s="48"/>
      <c r="O491" s="195"/>
      <c r="R491" s="48">
        <v>485.0901</v>
      </c>
      <c r="T491" s="207">
        <v>49.9789</v>
      </c>
      <c r="U491" s="212">
        <v>59.67321</v>
      </c>
    </row>
    <row r="492" spans="1:24" s="51" customFormat="1" ht="29.25" customHeight="1">
      <c r="A492" s="28">
        <v>439</v>
      </c>
      <c r="B492" s="46" t="s">
        <v>169</v>
      </c>
      <c r="C492" s="5"/>
      <c r="D492" s="128"/>
      <c r="E492" s="5">
        <v>3.22</v>
      </c>
      <c r="F492" s="5"/>
      <c r="G492" s="48"/>
      <c r="H492" s="48"/>
      <c r="I492" s="48"/>
      <c r="J492" s="169"/>
      <c r="K492" s="48"/>
      <c r="L492" s="48"/>
      <c r="M492" s="48">
        <v>6.99</v>
      </c>
      <c r="N492" s="157"/>
      <c r="O492" s="195"/>
      <c r="P492" s="157"/>
      <c r="Q492" s="157"/>
      <c r="R492" s="48"/>
      <c r="S492" s="143">
        <v>7</v>
      </c>
      <c r="T492" s="207"/>
      <c r="U492" s="212">
        <v>5.798</v>
      </c>
      <c r="V492" s="157"/>
      <c r="W492" s="157"/>
      <c r="X492" s="157"/>
    </row>
    <row r="493" spans="1:21" ht="30.75" customHeight="1">
      <c r="A493" s="28">
        <v>440</v>
      </c>
      <c r="B493" s="4" t="s">
        <v>143</v>
      </c>
      <c r="C493" s="5"/>
      <c r="D493" s="3"/>
      <c r="E493" s="5">
        <v>0.3562</v>
      </c>
      <c r="F493" s="5"/>
      <c r="G493" s="48"/>
      <c r="H493" s="48"/>
      <c r="I493" s="48"/>
      <c r="J493" s="167"/>
      <c r="K493" s="48">
        <v>0.3658</v>
      </c>
      <c r="L493" s="48"/>
      <c r="M493" s="48"/>
      <c r="O493" s="195"/>
      <c r="R493" s="48"/>
      <c r="S493" s="143">
        <v>0.55</v>
      </c>
      <c r="T493" s="207">
        <v>0.3688</v>
      </c>
      <c r="U493" s="212">
        <v>0.504285</v>
      </c>
    </row>
    <row r="494" spans="1:24" s="103" customFormat="1" ht="32.25" customHeight="1">
      <c r="A494" s="28">
        <v>441</v>
      </c>
      <c r="B494" s="6" t="s">
        <v>518</v>
      </c>
      <c r="C494" s="5"/>
      <c r="D494" s="5"/>
      <c r="E494" s="3">
        <v>1.7425</v>
      </c>
      <c r="F494" s="5"/>
      <c r="G494" s="48"/>
      <c r="H494" s="48"/>
      <c r="I494" s="48"/>
      <c r="J494" s="170"/>
      <c r="K494" s="48"/>
      <c r="L494" s="48"/>
      <c r="M494" s="48">
        <v>5.14</v>
      </c>
      <c r="N494" s="158"/>
      <c r="O494" s="195"/>
      <c r="P494" s="158"/>
      <c r="Q494" s="158"/>
      <c r="R494" s="48">
        <v>1.7034</v>
      </c>
      <c r="S494" s="143">
        <v>2.45</v>
      </c>
      <c r="T494" s="207">
        <v>1.734</v>
      </c>
      <c r="U494" s="212">
        <v>4.776</v>
      </c>
      <c r="V494" s="158"/>
      <c r="W494" s="158"/>
      <c r="X494" s="158"/>
    </row>
    <row r="495" spans="1:24" s="103" customFormat="1" ht="33.75" customHeight="1">
      <c r="A495" s="28">
        <v>442</v>
      </c>
      <c r="B495" s="6" t="s">
        <v>518</v>
      </c>
      <c r="C495" s="5"/>
      <c r="D495" s="5"/>
      <c r="E495" s="3">
        <v>2.87</v>
      </c>
      <c r="F495" s="5"/>
      <c r="G495" s="48"/>
      <c r="H495" s="48"/>
      <c r="I495" s="48"/>
      <c r="J495" s="170"/>
      <c r="K495" s="48"/>
      <c r="L495" s="48"/>
      <c r="M495" s="48">
        <v>8.56</v>
      </c>
      <c r="N495" s="158"/>
      <c r="O495" s="195"/>
      <c r="P495" s="158"/>
      <c r="Q495" s="158"/>
      <c r="R495" s="48">
        <v>2.8056</v>
      </c>
      <c r="S495" s="158"/>
      <c r="T495" s="207">
        <v>2.856</v>
      </c>
      <c r="U495" s="212">
        <v>12.5</v>
      </c>
      <c r="V495" s="158"/>
      <c r="W495" s="158"/>
      <c r="X495" s="158"/>
    </row>
    <row r="496" spans="1:21" ht="39.75" customHeight="1">
      <c r="A496" s="28">
        <v>443</v>
      </c>
      <c r="B496" s="6" t="s">
        <v>433</v>
      </c>
      <c r="C496" s="5"/>
      <c r="D496" s="3"/>
      <c r="E496" s="5">
        <v>1.3294</v>
      </c>
      <c r="F496" s="5"/>
      <c r="G496" s="48"/>
      <c r="H496" s="48"/>
      <c r="I496" s="139">
        <v>1.3175</v>
      </c>
      <c r="J496" s="167"/>
      <c r="K496" s="48"/>
      <c r="L496" s="48"/>
      <c r="M496" s="48"/>
      <c r="O496" s="195"/>
      <c r="R496" s="48">
        <v>1.2954</v>
      </c>
      <c r="T496" s="207">
        <v>2.34</v>
      </c>
      <c r="U496" s="212">
        <v>2.535714</v>
      </c>
    </row>
    <row r="497" spans="1:21" ht="21.75" customHeight="1">
      <c r="A497" s="28">
        <v>444</v>
      </c>
      <c r="B497" s="6" t="s">
        <v>433</v>
      </c>
      <c r="C497" s="5"/>
      <c r="D497" s="5"/>
      <c r="E497" s="18">
        <v>0.0555</v>
      </c>
      <c r="F497" s="5"/>
      <c r="G497" s="48"/>
      <c r="H497" s="48"/>
      <c r="I497" s="139">
        <v>0.1155</v>
      </c>
      <c r="J497" s="167"/>
      <c r="K497" s="48">
        <v>0.0878</v>
      </c>
      <c r="L497" s="190">
        <v>0.1349</v>
      </c>
      <c r="M497" s="48"/>
      <c r="O497" s="195">
        <v>0.0552</v>
      </c>
      <c r="R497" s="48">
        <v>0.0551</v>
      </c>
      <c r="S497" s="143">
        <v>0.07</v>
      </c>
      <c r="T497" s="207">
        <v>0.07880000000000001</v>
      </c>
      <c r="U497" s="212">
        <v>0.13687000000000002</v>
      </c>
    </row>
    <row r="498" spans="1:21" ht="31.5" customHeight="1">
      <c r="A498" s="28">
        <v>445</v>
      </c>
      <c r="B498" s="6" t="s">
        <v>144</v>
      </c>
      <c r="C498" s="5"/>
      <c r="D498" s="5"/>
      <c r="E498" s="5">
        <v>0.563</v>
      </c>
      <c r="F498" s="5"/>
      <c r="G498" s="48"/>
      <c r="H498" s="48"/>
      <c r="I498" s="139">
        <v>0.4465</v>
      </c>
      <c r="J498" s="167"/>
      <c r="K498" s="48"/>
      <c r="L498" s="190"/>
      <c r="M498" s="48"/>
      <c r="O498" s="195"/>
      <c r="R498" s="48">
        <v>0.4367</v>
      </c>
      <c r="S498" s="143">
        <v>0.52</v>
      </c>
      <c r="T498" s="207">
        <v>0.4254</v>
      </c>
      <c r="U498" s="212"/>
    </row>
    <row r="499" spans="1:21" ht="31.5" customHeight="1">
      <c r="A499" s="28">
        <v>446</v>
      </c>
      <c r="B499" s="6" t="s">
        <v>600</v>
      </c>
      <c r="C499" s="5"/>
      <c r="D499" s="5"/>
      <c r="E499" s="18">
        <v>0.2017</v>
      </c>
      <c r="F499" s="133">
        <v>0.1</v>
      </c>
      <c r="G499" s="48"/>
      <c r="H499" s="48"/>
      <c r="I499" s="139"/>
      <c r="J499" s="167"/>
      <c r="K499" s="179"/>
      <c r="L499" s="190"/>
      <c r="M499" s="48"/>
      <c r="O499" s="195"/>
      <c r="R499" s="48">
        <v>0.1852</v>
      </c>
      <c r="T499" s="207">
        <v>0.16670000000000001</v>
      </c>
      <c r="U499" s="212"/>
    </row>
    <row r="500" spans="1:21" ht="31.5" customHeight="1">
      <c r="A500" s="28">
        <v>447</v>
      </c>
      <c r="B500" s="6" t="s">
        <v>600</v>
      </c>
      <c r="C500" s="5"/>
      <c r="D500" s="5"/>
      <c r="E500" s="18">
        <v>0.3484</v>
      </c>
      <c r="F500" s="133">
        <v>0.11</v>
      </c>
      <c r="G500" s="48"/>
      <c r="H500" s="48"/>
      <c r="I500" s="239"/>
      <c r="J500" s="167"/>
      <c r="K500" s="179"/>
      <c r="L500" s="190"/>
      <c r="M500" s="48"/>
      <c r="O500" s="195"/>
      <c r="R500" s="48">
        <v>0.3208</v>
      </c>
      <c r="T500" s="207">
        <v>0.2881</v>
      </c>
      <c r="U500" s="212"/>
    </row>
    <row r="501" spans="1:21" ht="33.75" customHeight="1">
      <c r="A501" s="28">
        <v>448</v>
      </c>
      <c r="B501" s="6" t="s">
        <v>434</v>
      </c>
      <c r="C501" s="5"/>
      <c r="D501" s="5"/>
      <c r="E501" s="5"/>
      <c r="F501" s="133">
        <v>1.3</v>
      </c>
      <c r="G501" s="48"/>
      <c r="H501" s="48"/>
      <c r="I501" s="139"/>
      <c r="J501" s="167"/>
      <c r="K501" s="179"/>
      <c r="L501" s="190"/>
      <c r="M501" s="48"/>
      <c r="O501" s="195"/>
      <c r="R501" s="48"/>
      <c r="S501" s="143">
        <v>1.4</v>
      </c>
      <c r="T501" s="207"/>
      <c r="U501" s="212">
        <v>3.1018</v>
      </c>
    </row>
    <row r="502" spans="1:21" ht="33.75" customHeight="1">
      <c r="A502" s="28">
        <v>449</v>
      </c>
      <c r="B502" s="6" t="s">
        <v>548</v>
      </c>
      <c r="C502" s="5"/>
      <c r="D502" s="5"/>
      <c r="E502" s="5">
        <v>4.347</v>
      </c>
      <c r="F502" s="5"/>
      <c r="G502" s="48"/>
      <c r="H502" s="48"/>
      <c r="I502" s="139"/>
      <c r="J502" s="167"/>
      <c r="K502" s="179"/>
      <c r="L502" s="190"/>
      <c r="M502" s="48">
        <v>5.957</v>
      </c>
      <c r="O502" s="195"/>
      <c r="R502" s="48"/>
      <c r="T502" s="207"/>
      <c r="U502" s="212">
        <v>4.717</v>
      </c>
    </row>
    <row r="503" spans="1:21" ht="33.75" customHeight="1">
      <c r="A503" s="28">
        <v>450</v>
      </c>
      <c r="B503" s="6" t="s">
        <v>431</v>
      </c>
      <c r="C503" s="5"/>
      <c r="D503" s="5"/>
      <c r="E503" s="18">
        <v>0.2018</v>
      </c>
      <c r="F503" s="5"/>
      <c r="G503" s="48"/>
      <c r="H503" s="48"/>
      <c r="I503" s="139">
        <v>0.5161</v>
      </c>
      <c r="J503" s="167"/>
      <c r="K503" s="48">
        <v>0.5625</v>
      </c>
      <c r="L503" s="190">
        <v>0.6669</v>
      </c>
      <c r="M503" s="48"/>
      <c r="O503" s="195">
        <v>0.201</v>
      </c>
      <c r="R503" s="48">
        <v>0.2589</v>
      </c>
      <c r="T503" s="207">
        <v>0.48960000000000004</v>
      </c>
      <c r="U503" s="215">
        <v>0.5014</v>
      </c>
    </row>
    <row r="504" spans="1:21" ht="34.5" customHeight="1">
      <c r="A504" s="28">
        <v>451</v>
      </c>
      <c r="B504" s="6" t="s">
        <v>431</v>
      </c>
      <c r="C504" s="5"/>
      <c r="D504" s="5"/>
      <c r="E504" s="3">
        <v>1.0191</v>
      </c>
      <c r="F504" s="5"/>
      <c r="G504" s="48"/>
      <c r="H504" s="48"/>
      <c r="I504" s="139">
        <v>2.5764</v>
      </c>
      <c r="J504" s="167"/>
      <c r="K504" s="48"/>
      <c r="L504" s="190">
        <v>2.1</v>
      </c>
      <c r="M504" s="48"/>
      <c r="O504" s="195">
        <v>1.0113</v>
      </c>
      <c r="R504" s="48">
        <v>1.012</v>
      </c>
      <c r="T504" s="207">
        <v>1.428</v>
      </c>
      <c r="U504" s="212">
        <v>2.015178</v>
      </c>
    </row>
    <row r="505" spans="1:21" ht="42.75" customHeight="1">
      <c r="A505" s="28">
        <v>452</v>
      </c>
      <c r="B505" s="6" t="s">
        <v>431</v>
      </c>
      <c r="D505" s="5"/>
      <c r="E505" s="5">
        <v>6.3426</v>
      </c>
      <c r="F505" s="5"/>
      <c r="G505" s="48"/>
      <c r="H505" s="48"/>
      <c r="I505" s="139">
        <v>6.2985</v>
      </c>
      <c r="J505" s="167"/>
      <c r="K505" s="48"/>
      <c r="L505" s="190">
        <v>8.05</v>
      </c>
      <c r="M505" s="48"/>
      <c r="O505" s="195">
        <v>8.72</v>
      </c>
      <c r="R505" s="48">
        <v>6.33</v>
      </c>
      <c r="T505" s="207">
        <v>6.255</v>
      </c>
      <c r="U505" s="215">
        <v>5.37</v>
      </c>
    </row>
    <row r="506" spans="1:24" ht="44.25" customHeight="1">
      <c r="A506" s="28">
        <v>453</v>
      </c>
      <c r="B506" s="6" t="s">
        <v>435</v>
      </c>
      <c r="D506" s="5"/>
      <c r="E506" s="5">
        <v>13.3107</v>
      </c>
      <c r="F506" s="5"/>
      <c r="G506" s="48"/>
      <c r="H506" s="48"/>
      <c r="I506" s="135">
        <v>13.3</v>
      </c>
      <c r="J506" s="167"/>
      <c r="K506" s="48"/>
      <c r="L506" s="190"/>
      <c r="M506" s="48"/>
      <c r="O506" s="195"/>
      <c r="Q506" s="48">
        <v>3.32</v>
      </c>
      <c r="R506" s="200">
        <v>2.98</v>
      </c>
      <c r="S506" s="143">
        <v>2.98</v>
      </c>
      <c r="T506" s="207">
        <v>14.42</v>
      </c>
      <c r="U506" s="212">
        <v>14.74107</v>
      </c>
      <c r="X506" s="233">
        <v>3.09</v>
      </c>
    </row>
    <row r="507" spans="1:21" ht="29.25" customHeight="1">
      <c r="A507" s="28">
        <v>454</v>
      </c>
      <c r="B507" s="6" t="s">
        <v>436</v>
      </c>
      <c r="D507" s="5"/>
      <c r="E507" s="5">
        <v>0.5543</v>
      </c>
      <c r="F507" s="5"/>
      <c r="G507" s="48"/>
      <c r="H507" s="48"/>
      <c r="I507" s="48"/>
      <c r="J507" s="167"/>
      <c r="K507" s="143">
        <v>0.82</v>
      </c>
      <c r="L507" s="190"/>
      <c r="M507" s="48"/>
      <c r="O507" s="195"/>
      <c r="R507" s="48"/>
      <c r="S507" s="143">
        <v>0.56</v>
      </c>
      <c r="T507" s="207">
        <v>0.672</v>
      </c>
      <c r="U507" s="212">
        <v>1.346428</v>
      </c>
    </row>
    <row r="508" spans="1:21" ht="32.25" customHeight="1">
      <c r="A508" s="28">
        <v>455</v>
      </c>
      <c r="B508" s="6" t="s">
        <v>437</v>
      </c>
      <c r="D508" s="5"/>
      <c r="E508" s="3">
        <v>1.3228</v>
      </c>
      <c r="F508" s="5"/>
      <c r="G508" s="48"/>
      <c r="H508" s="48"/>
      <c r="I508" s="48"/>
      <c r="J508" s="167"/>
      <c r="K508" s="48">
        <v>1.3585</v>
      </c>
      <c r="L508" s="190"/>
      <c r="M508" s="48"/>
      <c r="O508" s="195"/>
      <c r="R508" s="48">
        <v>1.1660000000000001</v>
      </c>
      <c r="T508" s="207">
        <v>1.3699</v>
      </c>
      <c r="U508" s="212">
        <v>3.73839</v>
      </c>
    </row>
    <row r="509" spans="1:21" ht="29.25" customHeight="1">
      <c r="A509" s="28">
        <v>456</v>
      </c>
      <c r="B509" s="6" t="s">
        <v>438</v>
      </c>
      <c r="D509" s="5"/>
      <c r="E509" s="3"/>
      <c r="F509" s="5"/>
      <c r="G509" s="48"/>
      <c r="H509" s="48"/>
      <c r="I509" s="48"/>
      <c r="J509" s="167"/>
      <c r="K509" s="48"/>
      <c r="L509" s="190"/>
      <c r="M509" s="48"/>
      <c r="O509" s="195"/>
      <c r="R509" s="48">
        <v>2.597</v>
      </c>
      <c r="S509" s="143">
        <v>3.5</v>
      </c>
      <c r="T509" s="207">
        <v>1.9500000000000002</v>
      </c>
      <c r="U509" s="212">
        <v>5.5</v>
      </c>
    </row>
    <row r="510" spans="1:21" ht="12.75" customHeight="1">
      <c r="A510" s="28">
        <v>457</v>
      </c>
      <c r="B510" s="6" t="s">
        <v>439</v>
      </c>
      <c r="D510" s="5"/>
      <c r="E510" s="3">
        <v>5.6666</v>
      </c>
      <c r="F510" s="5"/>
      <c r="G510" s="48"/>
      <c r="H510" s="48"/>
      <c r="I510" s="48"/>
      <c r="J510" s="167"/>
      <c r="K510" s="143">
        <v>0.63</v>
      </c>
      <c r="L510" s="190">
        <v>6.05</v>
      </c>
      <c r="M510" s="48"/>
      <c r="O510" s="195">
        <v>5.55</v>
      </c>
      <c r="R510" s="48">
        <v>0.795</v>
      </c>
      <c r="S510" s="143">
        <v>0.565</v>
      </c>
      <c r="T510" s="207">
        <v>0.5650000000000001</v>
      </c>
      <c r="U510" s="212">
        <v>1.335714</v>
      </c>
    </row>
    <row r="511" spans="1:21" ht="12.75" customHeight="1">
      <c r="A511" s="28">
        <v>458</v>
      </c>
      <c r="B511" s="6" t="s">
        <v>601</v>
      </c>
      <c r="D511" s="5"/>
      <c r="E511" s="5">
        <v>0.161</v>
      </c>
      <c r="F511" s="5"/>
      <c r="G511" s="48"/>
      <c r="H511" s="48"/>
      <c r="I511" s="48"/>
      <c r="J511" s="167"/>
      <c r="K511" s="179"/>
      <c r="L511" s="190"/>
      <c r="M511" s="48"/>
      <c r="O511" s="195"/>
      <c r="R511" s="48"/>
      <c r="T511" s="207"/>
      <c r="U511" s="212">
        <v>0.4264</v>
      </c>
    </row>
    <row r="512" spans="1:21" ht="12.75" customHeight="1">
      <c r="A512" s="28">
        <v>459</v>
      </c>
      <c r="B512" s="6" t="s">
        <v>554</v>
      </c>
      <c r="D512" s="5"/>
      <c r="E512" s="3">
        <v>9.27</v>
      </c>
      <c r="F512" s="5"/>
      <c r="G512" s="48"/>
      <c r="H512" s="48"/>
      <c r="I512" s="48"/>
      <c r="J512" s="167"/>
      <c r="K512" s="179"/>
      <c r="L512" s="190">
        <v>13.3899</v>
      </c>
      <c r="M512" s="48"/>
      <c r="O512" s="195"/>
      <c r="R512" s="48">
        <v>8.99</v>
      </c>
      <c r="S512" s="143">
        <v>10.6</v>
      </c>
      <c r="T512" s="207">
        <v>10.5</v>
      </c>
      <c r="U512" s="212">
        <v>608.83928</v>
      </c>
    </row>
    <row r="513" spans="1:24" s="257" customFormat="1" ht="30" customHeight="1">
      <c r="A513" s="256">
        <v>460</v>
      </c>
      <c r="B513" s="246" t="s">
        <v>440</v>
      </c>
      <c r="D513" s="129"/>
      <c r="E513" s="129"/>
      <c r="F513" s="129"/>
      <c r="G513" s="249"/>
      <c r="H513" s="249"/>
      <c r="I513" s="249"/>
      <c r="J513" s="251"/>
      <c r="K513" s="249"/>
      <c r="L513" s="258"/>
      <c r="M513" s="249"/>
      <c r="N513" s="252"/>
      <c r="O513" s="259"/>
      <c r="P513" s="252"/>
      <c r="Q513" s="252"/>
      <c r="R513" s="249"/>
      <c r="S513" s="252"/>
      <c r="T513" s="253"/>
      <c r="U513" s="254"/>
      <c r="V513" s="252"/>
      <c r="W513" s="252"/>
      <c r="X513" s="252"/>
    </row>
    <row r="514" spans="1:21" ht="30" customHeight="1">
      <c r="A514" s="28">
        <v>461</v>
      </c>
      <c r="B514" s="6" t="s">
        <v>441</v>
      </c>
      <c r="D514" s="5"/>
      <c r="E514" s="5"/>
      <c r="F514" s="5"/>
      <c r="G514" s="48"/>
      <c r="H514" s="48"/>
      <c r="I514" s="48"/>
      <c r="J514" s="167"/>
      <c r="K514" s="179"/>
      <c r="L514" s="190"/>
      <c r="M514" s="48"/>
      <c r="O514" s="195"/>
      <c r="R514" s="48">
        <v>3.56</v>
      </c>
      <c r="T514" s="207">
        <v>2.92</v>
      </c>
      <c r="U514" s="212">
        <v>7.7767800000000005</v>
      </c>
    </row>
    <row r="515" spans="1:21" ht="30" customHeight="1">
      <c r="A515" s="28">
        <v>462</v>
      </c>
      <c r="B515" s="6" t="s">
        <v>441</v>
      </c>
      <c r="D515" s="5"/>
      <c r="E515" s="5"/>
      <c r="F515" s="5"/>
      <c r="G515" s="48"/>
      <c r="H515" s="48"/>
      <c r="I515" s="48"/>
      <c r="J515" s="167"/>
      <c r="K515" s="179"/>
      <c r="L515" s="190"/>
      <c r="M515" s="48"/>
      <c r="O515" s="195"/>
      <c r="R515" s="48">
        <v>5.3</v>
      </c>
      <c r="S515" s="143">
        <v>7</v>
      </c>
      <c r="T515" s="207">
        <v>5.15</v>
      </c>
      <c r="U515" s="212">
        <v>10.598214</v>
      </c>
    </row>
    <row r="516" spans="1:21" ht="31.5" customHeight="1">
      <c r="A516" s="28">
        <v>463</v>
      </c>
      <c r="B516" s="6" t="s">
        <v>442</v>
      </c>
      <c r="D516" s="5"/>
      <c r="E516" s="5">
        <v>6.9956</v>
      </c>
      <c r="F516" s="5"/>
      <c r="G516" s="48"/>
      <c r="H516" s="48"/>
      <c r="I516" s="48"/>
      <c r="J516" s="167"/>
      <c r="K516" s="179"/>
      <c r="L516" s="190"/>
      <c r="M516" s="48"/>
      <c r="O516" s="195"/>
      <c r="R516" s="48">
        <v>6.5</v>
      </c>
      <c r="T516" s="207">
        <v>6.34</v>
      </c>
      <c r="U516" s="212">
        <v>13.35714</v>
      </c>
    </row>
    <row r="517" spans="1:21" ht="30" customHeight="1">
      <c r="A517" s="28">
        <v>464</v>
      </c>
      <c r="B517" s="6" t="s">
        <v>443</v>
      </c>
      <c r="C517" s="5"/>
      <c r="D517" s="5"/>
      <c r="E517" s="18">
        <v>0.0804</v>
      </c>
      <c r="F517" s="133">
        <v>0.08</v>
      </c>
      <c r="G517" s="135">
        <v>0.0925</v>
      </c>
      <c r="H517" s="48"/>
      <c r="I517" s="48"/>
      <c r="J517" s="167"/>
      <c r="K517" s="179"/>
      <c r="L517" s="48"/>
      <c r="M517" s="48"/>
      <c r="O517" s="195"/>
      <c r="R517" s="48"/>
      <c r="T517" s="207">
        <v>0.0816</v>
      </c>
      <c r="U517" s="212">
        <v>0.1308035</v>
      </c>
    </row>
    <row r="518" spans="1:24" s="51" customFormat="1" ht="27.75" customHeight="1">
      <c r="A518" s="28">
        <v>465</v>
      </c>
      <c r="B518" s="6" t="s">
        <v>443</v>
      </c>
      <c r="C518" s="5"/>
      <c r="D518" s="5"/>
      <c r="E518" s="3">
        <v>1.834</v>
      </c>
      <c r="F518" s="5"/>
      <c r="G518" s="135">
        <v>16.8</v>
      </c>
      <c r="H518" s="48"/>
      <c r="I518" s="48"/>
      <c r="J518" s="169"/>
      <c r="K518" s="179"/>
      <c r="L518" s="48"/>
      <c r="M518" s="48">
        <v>1.972</v>
      </c>
      <c r="N518" s="157"/>
      <c r="O518" s="195"/>
      <c r="P518" s="157"/>
      <c r="Q518" s="157"/>
      <c r="R518" s="48">
        <v>3.3</v>
      </c>
      <c r="S518" s="157"/>
      <c r="T518" s="207"/>
      <c r="U518" s="212">
        <v>0.882</v>
      </c>
      <c r="V518" s="157"/>
      <c r="W518" s="157"/>
      <c r="X518" s="157"/>
    </row>
    <row r="519" spans="1:21" ht="20.25" customHeight="1">
      <c r="A519" s="28">
        <v>466</v>
      </c>
      <c r="B519" s="6" t="s">
        <v>145</v>
      </c>
      <c r="C519" s="5"/>
      <c r="D519" s="5"/>
      <c r="E519" s="18">
        <v>0.0879</v>
      </c>
      <c r="F519" s="5"/>
      <c r="G519" s="48"/>
      <c r="H519" s="48"/>
      <c r="I519" s="48"/>
      <c r="J519" s="167"/>
      <c r="K519" s="48">
        <v>0.0903</v>
      </c>
      <c r="L519" s="48"/>
      <c r="M519" s="48"/>
      <c r="O519" s="195"/>
      <c r="R519" s="48"/>
      <c r="T519" s="207">
        <v>0.091</v>
      </c>
      <c r="U519" s="212">
        <v>0.154464</v>
      </c>
    </row>
    <row r="520" spans="1:21" ht="27.75" customHeight="1">
      <c r="A520" s="28">
        <v>467</v>
      </c>
      <c r="B520" s="6" t="s">
        <v>145</v>
      </c>
      <c r="C520" s="5"/>
      <c r="D520" s="5"/>
      <c r="E520" s="5">
        <v>13.4312</v>
      </c>
      <c r="F520" s="5"/>
      <c r="G520" s="48"/>
      <c r="H520" s="48"/>
      <c r="I520" s="48"/>
      <c r="J520" s="120">
        <v>3.4695</v>
      </c>
      <c r="K520" s="48"/>
      <c r="L520" s="48"/>
      <c r="M520" s="48"/>
      <c r="O520" s="195"/>
      <c r="R520" s="48">
        <v>13.896</v>
      </c>
      <c r="T520" s="207"/>
      <c r="U520" s="212"/>
    </row>
    <row r="521" spans="1:21" ht="27.75" customHeight="1">
      <c r="A521" s="28">
        <v>468</v>
      </c>
      <c r="B521" s="6" t="s">
        <v>145</v>
      </c>
      <c r="C521" s="5"/>
      <c r="D521" s="5"/>
      <c r="E521" s="5"/>
      <c r="F521" s="5"/>
      <c r="G521" s="48"/>
      <c r="H521" s="48"/>
      <c r="I521" s="48"/>
      <c r="J521" s="167"/>
      <c r="K521" s="48"/>
      <c r="L521" s="48"/>
      <c r="M521" s="48">
        <v>6.2</v>
      </c>
      <c r="O521" s="195"/>
      <c r="R521" s="48"/>
      <c r="T521" s="207"/>
      <c r="U521" s="212">
        <v>4.446</v>
      </c>
    </row>
    <row r="522" spans="1:21" ht="21.75" customHeight="1">
      <c r="A522" s="28">
        <v>469</v>
      </c>
      <c r="B522" s="6" t="s">
        <v>444</v>
      </c>
      <c r="C522" s="5"/>
      <c r="D522" s="5"/>
      <c r="E522" s="18">
        <v>0.26739999999999997</v>
      </c>
      <c r="F522" s="5"/>
      <c r="G522" s="48"/>
      <c r="H522" s="48"/>
      <c r="I522" s="48"/>
      <c r="J522" s="167"/>
      <c r="K522" s="48">
        <v>0.3054</v>
      </c>
      <c r="L522" s="48"/>
      <c r="M522" s="48"/>
      <c r="O522" s="195"/>
      <c r="P522" s="143">
        <f>2.57/14</f>
        <v>0.18357142857142855</v>
      </c>
      <c r="R522" s="48"/>
      <c r="T522" s="207">
        <v>0.3007</v>
      </c>
      <c r="U522" s="212">
        <v>0.5051019999999999</v>
      </c>
    </row>
    <row r="523" spans="1:21" ht="21.75" customHeight="1">
      <c r="A523" s="28">
        <v>470</v>
      </c>
      <c r="B523" s="6" t="s">
        <v>444</v>
      </c>
      <c r="C523" s="5"/>
      <c r="D523" s="5"/>
      <c r="E523" s="18">
        <v>0.3555</v>
      </c>
      <c r="F523" s="5"/>
      <c r="G523" s="48"/>
      <c r="H523" s="48"/>
      <c r="I523" s="48"/>
      <c r="J523" s="167"/>
      <c r="K523" s="48">
        <v>0.4736</v>
      </c>
      <c r="L523" s="48"/>
      <c r="M523" s="48"/>
      <c r="O523" s="195"/>
      <c r="P523" s="143">
        <f>3.64/14</f>
        <v>0.26</v>
      </c>
      <c r="R523" s="200">
        <v>0.3371</v>
      </c>
      <c r="S523" s="143">
        <v>0.249</v>
      </c>
      <c r="T523" s="207">
        <v>0.4136</v>
      </c>
      <c r="U523" s="212">
        <v>0.6096929999999999</v>
      </c>
    </row>
    <row r="524" spans="1:21" ht="33" customHeight="1">
      <c r="A524" s="28">
        <v>471</v>
      </c>
      <c r="B524" s="6" t="s">
        <v>444</v>
      </c>
      <c r="C524" s="5"/>
      <c r="D524" s="5"/>
      <c r="E524" s="5">
        <v>7.7385</v>
      </c>
      <c r="F524" s="5"/>
      <c r="G524" s="48"/>
      <c r="H524" s="48"/>
      <c r="I524" s="48"/>
      <c r="J524" s="167"/>
      <c r="K524" s="48"/>
      <c r="L524" s="48"/>
      <c r="M524" s="48"/>
      <c r="O524" s="195"/>
      <c r="R524" s="48"/>
      <c r="T524" s="207">
        <v>6.999</v>
      </c>
      <c r="U524" s="212">
        <v>11.571428</v>
      </c>
    </row>
    <row r="525" spans="1:21" ht="18.75" customHeight="1">
      <c r="A525" s="28">
        <v>472</v>
      </c>
      <c r="B525" s="6" t="s">
        <v>445</v>
      </c>
      <c r="C525" s="5"/>
      <c r="D525" s="5"/>
      <c r="E525" s="18">
        <v>0.3608</v>
      </c>
      <c r="F525" s="133">
        <v>0.43</v>
      </c>
      <c r="G525" s="48"/>
      <c r="H525" s="48"/>
      <c r="I525" s="48"/>
      <c r="J525" s="167"/>
      <c r="K525" s="48"/>
      <c r="L525" s="48"/>
      <c r="M525" s="48"/>
      <c r="O525" s="195"/>
      <c r="R525" s="48">
        <v>0.2438</v>
      </c>
      <c r="T525" s="207">
        <v>0.36360000000000003</v>
      </c>
      <c r="U525" s="212">
        <v>0.6780132999999999</v>
      </c>
    </row>
    <row r="526" spans="1:21" ht="20.25" customHeight="1">
      <c r="A526" s="28">
        <v>473</v>
      </c>
      <c r="B526" s="6" t="s">
        <v>445</v>
      </c>
      <c r="C526" s="5"/>
      <c r="D526" s="5"/>
      <c r="E526" s="3">
        <v>2.2205000000000004</v>
      </c>
      <c r="F526" s="133">
        <v>3.3</v>
      </c>
      <c r="G526" s="48"/>
      <c r="H526" s="48"/>
      <c r="I526" s="48"/>
      <c r="J526" s="167"/>
      <c r="K526" s="48"/>
      <c r="L526" s="48"/>
      <c r="M526" s="48"/>
      <c r="O526" s="195"/>
      <c r="R526" s="48">
        <v>2.6076</v>
      </c>
      <c r="T526" s="207">
        <v>2.242</v>
      </c>
      <c r="U526" s="212">
        <v>5.480357</v>
      </c>
    </row>
    <row r="527" spans="1:21" ht="21" customHeight="1">
      <c r="A527" s="28">
        <v>474</v>
      </c>
      <c r="B527" s="4" t="s">
        <v>224</v>
      </c>
      <c r="C527" s="5"/>
      <c r="D527" s="5"/>
      <c r="E527" s="3"/>
      <c r="F527" s="5"/>
      <c r="G527" s="48"/>
      <c r="H527" s="48"/>
      <c r="I527" s="48"/>
      <c r="J527" s="167"/>
      <c r="K527" s="48"/>
      <c r="L527" s="48"/>
      <c r="M527" s="48"/>
      <c r="O527" s="195"/>
      <c r="R527" s="48"/>
      <c r="T527" s="207"/>
      <c r="U527" s="212">
        <v>4.147</v>
      </c>
    </row>
    <row r="528" spans="1:21" ht="21" customHeight="1">
      <c r="A528" s="28">
        <v>475</v>
      </c>
      <c r="B528" s="6" t="s">
        <v>446</v>
      </c>
      <c r="C528" s="5"/>
      <c r="D528" s="5"/>
      <c r="E528" s="3">
        <v>0.1548</v>
      </c>
      <c r="F528" s="5"/>
      <c r="G528" s="48"/>
      <c r="H528" s="48"/>
      <c r="I528" s="48"/>
      <c r="J528" s="167"/>
      <c r="K528" s="48">
        <v>0.16</v>
      </c>
      <c r="L528" s="48"/>
      <c r="M528" s="48"/>
      <c r="O528" s="195"/>
      <c r="R528" s="48">
        <v>0.2172</v>
      </c>
      <c r="T528" s="207">
        <v>0.16110000000000002</v>
      </c>
      <c r="U528" s="212">
        <v>0.388392</v>
      </c>
    </row>
    <row r="529" spans="1:23" ht="27" customHeight="1">
      <c r="A529" s="28">
        <v>476</v>
      </c>
      <c r="B529" s="6" t="s">
        <v>447</v>
      </c>
      <c r="C529" s="5"/>
      <c r="D529" s="5"/>
      <c r="E529" s="3"/>
      <c r="F529" s="5"/>
      <c r="G529" s="48"/>
      <c r="H529" s="48"/>
      <c r="I529" s="48"/>
      <c r="J529" s="167"/>
      <c r="K529" s="48"/>
      <c r="L529" s="48"/>
      <c r="M529" s="48"/>
      <c r="O529" s="195"/>
      <c r="R529" s="48"/>
      <c r="T529" s="207"/>
      <c r="U529" s="212">
        <v>3.01</v>
      </c>
      <c r="W529" s="229">
        <v>3.1</v>
      </c>
    </row>
    <row r="530" spans="1:21" ht="21.75" customHeight="1">
      <c r="A530" s="28">
        <v>477</v>
      </c>
      <c r="B530" s="6" t="s">
        <v>146</v>
      </c>
      <c r="C530" s="5"/>
      <c r="D530" s="5"/>
      <c r="E530" s="18">
        <v>0.06760000000000001</v>
      </c>
      <c r="F530" s="5"/>
      <c r="G530" s="48"/>
      <c r="H530" s="48"/>
      <c r="I530" s="139">
        <v>0.0706</v>
      </c>
      <c r="J530" s="167"/>
      <c r="K530" s="48">
        <v>0.3363</v>
      </c>
      <c r="L530" s="190">
        <v>0.0789</v>
      </c>
      <c r="M530" s="48"/>
      <c r="O530" s="195"/>
      <c r="R530" s="48">
        <v>0.0675</v>
      </c>
      <c r="T530" s="207">
        <v>0.0678</v>
      </c>
      <c r="U530" s="212">
        <v>0.564285</v>
      </c>
    </row>
    <row r="531" spans="1:21" ht="23.25" customHeight="1">
      <c r="A531" s="28">
        <v>478</v>
      </c>
      <c r="B531" s="6" t="s">
        <v>147</v>
      </c>
      <c r="C531" s="5"/>
      <c r="D531" s="5"/>
      <c r="E531" s="18">
        <v>0.2818</v>
      </c>
      <c r="F531" s="5"/>
      <c r="G531" s="48"/>
      <c r="H531" s="48"/>
      <c r="I531" s="240">
        <v>0.0795</v>
      </c>
      <c r="J531" s="167"/>
      <c r="K531" s="179"/>
      <c r="L531" s="190">
        <v>0.397</v>
      </c>
      <c r="M531" s="48"/>
      <c r="O531" s="195">
        <v>0.327</v>
      </c>
      <c r="R531" s="48">
        <v>0.068</v>
      </c>
      <c r="S531" s="143">
        <v>0.059</v>
      </c>
      <c r="T531" s="207">
        <v>0.2656</v>
      </c>
      <c r="U531" s="220">
        <v>0.2818</v>
      </c>
    </row>
    <row r="532" spans="1:21" ht="28.5" customHeight="1">
      <c r="A532" s="127">
        <v>479</v>
      </c>
      <c r="B532" s="125" t="s">
        <v>147</v>
      </c>
      <c r="C532" s="126"/>
      <c r="D532" s="126"/>
      <c r="E532" s="3">
        <v>0.4641</v>
      </c>
      <c r="F532" s="5"/>
      <c r="G532" s="48"/>
      <c r="H532" s="48"/>
      <c r="I532" s="48"/>
      <c r="J532" s="167"/>
      <c r="K532" s="179"/>
      <c r="L532" s="190"/>
      <c r="M532" s="48"/>
      <c r="O532" s="195"/>
      <c r="R532" s="48">
        <v>0.4622</v>
      </c>
      <c r="T532" s="207">
        <v>0.4566</v>
      </c>
      <c r="U532" s="221"/>
    </row>
    <row r="533" spans="1:21" ht="21.75" customHeight="1">
      <c r="A533" s="28">
        <v>480</v>
      </c>
      <c r="B533" s="6" t="s">
        <v>147</v>
      </c>
      <c r="C533" s="5"/>
      <c r="D533" s="5"/>
      <c r="E533" s="3"/>
      <c r="F533" s="5"/>
      <c r="G533" s="48"/>
      <c r="H533" s="48"/>
      <c r="I533" s="48"/>
      <c r="J533" s="167"/>
      <c r="K533" s="179"/>
      <c r="L533" s="190">
        <v>1.85</v>
      </c>
      <c r="M533" s="48"/>
      <c r="O533" s="195"/>
      <c r="R533" s="48"/>
      <c r="S533" s="143">
        <v>1.39</v>
      </c>
      <c r="T533" s="207">
        <v>2</v>
      </c>
      <c r="U533" s="212">
        <v>3.982142</v>
      </c>
    </row>
    <row r="534" spans="1:21" ht="19.5" customHeight="1">
      <c r="A534" s="28">
        <v>481</v>
      </c>
      <c r="B534" s="6" t="s">
        <v>147</v>
      </c>
      <c r="C534" s="5"/>
      <c r="D534" s="5"/>
      <c r="E534" s="3"/>
      <c r="F534" s="5"/>
      <c r="G534" s="48"/>
      <c r="H534" s="48"/>
      <c r="I534" s="48"/>
      <c r="J534" s="167"/>
      <c r="K534" s="179"/>
      <c r="L534" s="190"/>
      <c r="M534" s="48"/>
      <c r="O534" s="195"/>
      <c r="R534" s="48"/>
      <c r="S534" s="143">
        <v>2.57</v>
      </c>
      <c r="T534" s="207"/>
      <c r="U534" s="212"/>
    </row>
    <row r="535" spans="1:21" ht="25.5" customHeight="1">
      <c r="A535" s="28">
        <v>482</v>
      </c>
      <c r="B535" s="4" t="s">
        <v>171</v>
      </c>
      <c r="C535" s="5"/>
      <c r="D535" s="5"/>
      <c r="E535" s="18">
        <v>0.7182</v>
      </c>
      <c r="F535" s="5"/>
      <c r="G535" s="48"/>
      <c r="H535" s="48"/>
      <c r="I535" s="48"/>
      <c r="J535" s="167"/>
      <c r="K535" s="179"/>
      <c r="L535" s="190"/>
      <c r="M535" s="48"/>
      <c r="O535" s="195"/>
      <c r="R535" s="48"/>
      <c r="T535" s="207"/>
      <c r="U535" s="212">
        <v>1.37</v>
      </c>
    </row>
    <row r="536" spans="1:21" ht="29.25" customHeight="1">
      <c r="A536" s="28">
        <v>483</v>
      </c>
      <c r="B536" s="6" t="s">
        <v>536</v>
      </c>
      <c r="C536" s="5"/>
      <c r="D536" s="5"/>
      <c r="E536" s="5"/>
      <c r="F536" s="5"/>
      <c r="G536" s="48"/>
      <c r="H536" s="48"/>
      <c r="I536" s="48"/>
      <c r="J536" s="167"/>
      <c r="K536" s="179"/>
      <c r="L536" s="190"/>
      <c r="M536" s="48"/>
      <c r="O536" s="195"/>
      <c r="R536" s="48">
        <v>2.48</v>
      </c>
      <c r="T536" s="207">
        <v>2.75</v>
      </c>
      <c r="U536" s="212">
        <v>6.939285</v>
      </c>
    </row>
    <row r="537" spans="1:21" ht="29.25" customHeight="1">
      <c r="A537" s="28">
        <v>484</v>
      </c>
      <c r="B537" s="6" t="s">
        <v>536</v>
      </c>
      <c r="C537" s="5"/>
      <c r="D537" s="5"/>
      <c r="E537" s="5">
        <v>3.0507000000000004</v>
      </c>
      <c r="F537" s="5"/>
      <c r="G537" s="48"/>
      <c r="H537" s="48"/>
      <c r="I537" s="139">
        <v>14.6015</v>
      </c>
      <c r="J537" s="167"/>
      <c r="K537" s="179"/>
      <c r="L537" s="190">
        <v>16.87</v>
      </c>
      <c r="M537" s="48"/>
      <c r="O537" s="195"/>
      <c r="R537" s="48">
        <v>2.862</v>
      </c>
      <c r="T537" s="207">
        <v>2.59</v>
      </c>
      <c r="U537" s="212">
        <v>11.248214</v>
      </c>
    </row>
    <row r="538" spans="1:21" ht="29.25" customHeight="1">
      <c r="A538" s="28">
        <v>485</v>
      </c>
      <c r="B538" s="6" t="s">
        <v>522</v>
      </c>
      <c r="C538" s="5">
        <v>14.21</v>
      </c>
      <c r="D538" s="5"/>
      <c r="E538" s="5"/>
      <c r="F538" s="5"/>
      <c r="G538" s="48"/>
      <c r="H538" s="48"/>
      <c r="I538" s="48"/>
      <c r="J538" s="167"/>
      <c r="K538" s="179"/>
      <c r="L538" s="190"/>
      <c r="M538" s="48">
        <v>7.563</v>
      </c>
      <c r="O538" s="195"/>
      <c r="R538" s="48">
        <v>16.5175</v>
      </c>
      <c r="T538" s="207"/>
      <c r="U538" s="212">
        <v>16.9</v>
      </c>
    </row>
    <row r="539" spans="1:24" s="52" customFormat="1" ht="28.5" customHeight="1">
      <c r="A539" s="28">
        <v>486</v>
      </c>
      <c r="B539" s="63" t="s">
        <v>563</v>
      </c>
      <c r="C539" s="5"/>
      <c r="D539" s="17"/>
      <c r="E539" s="5">
        <v>2.86</v>
      </c>
      <c r="F539" s="134">
        <v>3</v>
      </c>
      <c r="G539" s="48"/>
      <c r="H539" s="48"/>
      <c r="I539" s="48"/>
      <c r="J539" s="169"/>
      <c r="K539" s="179"/>
      <c r="L539" s="190"/>
      <c r="M539" s="48">
        <v>3.29</v>
      </c>
      <c r="N539" s="157"/>
      <c r="O539" s="195"/>
      <c r="P539" s="157"/>
      <c r="Q539" s="157"/>
      <c r="R539" s="48">
        <v>2.901</v>
      </c>
      <c r="S539" s="143">
        <v>3.22</v>
      </c>
      <c r="T539" s="207"/>
      <c r="U539" s="212">
        <v>3.02</v>
      </c>
      <c r="V539" s="157"/>
      <c r="W539" s="157"/>
      <c r="X539" s="157"/>
    </row>
    <row r="540" spans="1:23" ht="24.75" customHeight="1">
      <c r="A540" s="28">
        <v>487</v>
      </c>
      <c r="B540" s="6" t="s">
        <v>153</v>
      </c>
      <c r="C540" s="5"/>
      <c r="D540" s="5"/>
      <c r="E540" s="3"/>
      <c r="F540" s="5"/>
      <c r="G540" s="48"/>
      <c r="H540" s="48"/>
      <c r="I540" s="48"/>
      <c r="J540" s="167"/>
      <c r="K540" s="179"/>
      <c r="L540" s="190"/>
      <c r="M540" s="48"/>
      <c r="O540" s="195"/>
      <c r="R540" s="48">
        <v>0.7136</v>
      </c>
      <c r="S540" s="143">
        <v>0.37</v>
      </c>
      <c r="T540" s="207">
        <v>0.378</v>
      </c>
      <c r="U540" s="212">
        <v>1.052008</v>
      </c>
      <c r="W540" s="228">
        <v>0.372</v>
      </c>
    </row>
    <row r="541" spans="1:21" ht="28.5" customHeight="1">
      <c r="A541" s="28">
        <v>488</v>
      </c>
      <c r="B541" s="6" t="s">
        <v>148</v>
      </c>
      <c r="C541" s="5"/>
      <c r="D541" s="5"/>
      <c r="E541" s="18">
        <v>0.15439999999999998</v>
      </c>
      <c r="F541" s="5"/>
      <c r="G541" s="48"/>
      <c r="H541" s="48"/>
      <c r="I541" s="241">
        <v>0.13</v>
      </c>
      <c r="J541" s="167"/>
      <c r="K541" s="179"/>
      <c r="L541" s="190"/>
      <c r="M541" s="48"/>
      <c r="O541" s="195">
        <v>1.964</v>
      </c>
      <c r="R541" s="48">
        <v>0.1836</v>
      </c>
      <c r="T541" s="207">
        <v>0.1998</v>
      </c>
      <c r="U541" s="212">
        <v>0.2910714</v>
      </c>
    </row>
    <row r="542" spans="1:21" ht="28.5" customHeight="1">
      <c r="A542" s="28">
        <v>489</v>
      </c>
      <c r="B542" s="6" t="s">
        <v>547</v>
      </c>
      <c r="C542" s="5"/>
      <c r="D542" s="5"/>
      <c r="E542" s="18">
        <v>0.1583</v>
      </c>
      <c r="F542" s="5"/>
      <c r="G542" s="48"/>
      <c r="H542" s="48"/>
      <c r="I542" s="135">
        <v>0.149</v>
      </c>
      <c r="J542" s="167"/>
      <c r="K542" s="48">
        <v>0.1504</v>
      </c>
      <c r="L542" s="190"/>
      <c r="M542" s="48"/>
      <c r="O542" s="195">
        <v>0.1527</v>
      </c>
      <c r="T542" s="207">
        <v>0.1554</v>
      </c>
      <c r="U542" s="212">
        <v>0.2586309</v>
      </c>
    </row>
    <row r="543" spans="1:21" ht="19.5" customHeight="1">
      <c r="A543" s="28">
        <v>490</v>
      </c>
      <c r="B543" s="6" t="s">
        <v>448</v>
      </c>
      <c r="C543" s="5"/>
      <c r="D543" s="5"/>
      <c r="E543" s="18">
        <v>0.0637</v>
      </c>
      <c r="F543" s="5"/>
      <c r="G543" s="48"/>
      <c r="H543" s="48"/>
      <c r="I543" s="139">
        <v>0.0637</v>
      </c>
      <c r="J543" s="167"/>
      <c r="K543" s="179"/>
      <c r="L543" s="190">
        <v>0.0689</v>
      </c>
      <c r="M543" s="48"/>
      <c r="O543" s="195"/>
      <c r="R543" s="48">
        <v>0.0628</v>
      </c>
      <c r="T543" s="207">
        <v>0.0538</v>
      </c>
      <c r="U543" s="212">
        <v>0.106964</v>
      </c>
    </row>
    <row r="544" spans="1:24" s="85" customFormat="1" ht="21" customHeight="1">
      <c r="A544" s="28">
        <v>491</v>
      </c>
      <c r="B544" s="4" t="s">
        <v>449</v>
      </c>
      <c r="C544" s="5"/>
      <c r="D544" s="3"/>
      <c r="E544" s="18">
        <v>52.5105</v>
      </c>
      <c r="F544" s="3"/>
      <c r="G544" s="48"/>
      <c r="H544" s="48"/>
      <c r="I544" s="48"/>
      <c r="J544" s="167"/>
      <c r="K544" s="179"/>
      <c r="L544" s="190"/>
      <c r="M544" s="48"/>
      <c r="N544" s="122"/>
      <c r="O544" s="195"/>
      <c r="P544" s="122"/>
      <c r="Q544" s="122"/>
      <c r="R544" s="48">
        <v>51.975</v>
      </c>
      <c r="S544" s="143">
        <v>21</v>
      </c>
      <c r="T544" s="207">
        <v>53.025</v>
      </c>
      <c r="U544" s="212">
        <v>63.908928</v>
      </c>
      <c r="V544" s="122"/>
      <c r="W544" s="122"/>
      <c r="X544" s="122"/>
    </row>
    <row r="545" spans="1:24" s="85" customFormat="1" ht="26.25" customHeight="1">
      <c r="A545" s="28">
        <v>492</v>
      </c>
      <c r="B545" s="4" t="s">
        <v>449</v>
      </c>
      <c r="C545" s="5"/>
      <c r="D545" s="3"/>
      <c r="E545" s="3">
        <v>52.5105</v>
      </c>
      <c r="F545" s="3"/>
      <c r="G545" s="48"/>
      <c r="H545" s="48"/>
      <c r="I545" s="48"/>
      <c r="J545" s="167"/>
      <c r="K545" s="179"/>
      <c r="L545" s="190"/>
      <c r="M545" s="48"/>
      <c r="N545" s="122"/>
      <c r="O545" s="195"/>
      <c r="P545" s="122"/>
      <c r="Q545" s="48">
        <v>52.7</v>
      </c>
      <c r="R545" s="48">
        <v>51.975</v>
      </c>
      <c r="S545" s="122"/>
      <c r="T545" s="207">
        <v>53.025</v>
      </c>
      <c r="U545" s="212">
        <v>63.9089285</v>
      </c>
      <c r="V545" s="122"/>
      <c r="W545" s="122"/>
      <c r="X545" s="122"/>
    </row>
    <row r="546" spans="1:24" s="85" customFormat="1" ht="13.5" customHeight="1">
      <c r="A546" s="280" t="s">
        <v>39</v>
      </c>
      <c r="B546" s="280"/>
      <c r="C546" s="280"/>
      <c r="D546" s="280"/>
      <c r="E546" s="280"/>
      <c r="F546" s="280"/>
      <c r="G546" s="280"/>
      <c r="H546" s="280"/>
      <c r="I546" s="280"/>
      <c r="J546" s="167"/>
      <c r="K546" s="122"/>
      <c r="L546" s="139"/>
      <c r="M546" s="122"/>
      <c r="N546" s="122"/>
      <c r="O546" s="122"/>
      <c r="P546" s="122"/>
      <c r="Q546" s="122"/>
      <c r="R546" s="122"/>
      <c r="S546" s="122"/>
      <c r="T546" s="122"/>
      <c r="U546" s="122"/>
      <c r="V546" s="122"/>
      <c r="W546" s="122"/>
      <c r="X546" s="122"/>
    </row>
    <row r="547" spans="1:24" s="85" customFormat="1" ht="30.75" customHeight="1">
      <c r="A547" s="28">
        <v>493</v>
      </c>
      <c r="B547" s="4" t="s">
        <v>450</v>
      </c>
      <c r="C547" s="5"/>
      <c r="D547" s="3"/>
      <c r="E547" s="132">
        <v>166.1443</v>
      </c>
      <c r="F547" s="42"/>
      <c r="G547" s="135"/>
      <c r="H547" s="48"/>
      <c r="I547" s="48"/>
      <c r="J547" s="167"/>
      <c r="K547" s="122"/>
      <c r="L547" s="190"/>
      <c r="M547" s="48">
        <v>18.53</v>
      </c>
      <c r="N547" s="122"/>
      <c r="O547" s="195"/>
      <c r="P547" s="122"/>
      <c r="Q547" s="122"/>
      <c r="R547" s="48">
        <v>1481.67</v>
      </c>
      <c r="S547" s="122"/>
      <c r="T547" s="207">
        <v>140.758</v>
      </c>
      <c r="U547" s="212">
        <v>71.14</v>
      </c>
      <c r="V547" s="122"/>
      <c r="W547" s="122"/>
      <c r="X547" s="122"/>
    </row>
    <row r="548" spans="1:24" ht="20.25" customHeight="1">
      <c r="A548" s="28">
        <v>494</v>
      </c>
      <c r="B548" s="6" t="s">
        <v>451</v>
      </c>
      <c r="C548" s="5"/>
      <c r="D548" s="5"/>
      <c r="E548" s="132">
        <v>0.6589</v>
      </c>
      <c r="F548" s="42"/>
      <c r="G548" s="135"/>
      <c r="H548" s="48"/>
      <c r="I548" s="48"/>
      <c r="J548" s="167"/>
      <c r="L548" s="190"/>
      <c r="O548" s="195"/>
      <c r="R548" s="48"/>
      <c r="T548" s="207">
        <v>0.6107</v>
      </c>
      <c r="U548" s="212">
        <v>1.010204</v>
      </c>
      <c r="X548" s="232">
        <v>0.42</v>
      </c>
    </row>
    <row r="549" spans="1:24" ht="18" customHeight="1">
      <c r="A549" s="28">
        <v>495</v>
      </c>
      <c r="B549" s="6" t="s">
        <v>451</v>
      </c>
      <c r="C549" s="5"/>
      <c r="D549" s="5"/>
      <c r="E549" s="132">
        <v>0.2532</v>
      </c>
      <c r="F549" s="42"/>
      <c r="G549" s="143">
        <v>0.626</v>
      </c>
      <c r="H549" s="48"/>
      <c r="I549" s="236">
        <v>0.67</v>
      </c>
      <c r="J549" s="167"/>
      <c r="L549" s="190">
        <v>0.3137</v>
      </c>
      <c r="O549" s="195">
        <v>3.1501</v>
      </c>
      <c r="R549" s="48">
        <v>0.255</v>
      </c>
      <c r="S549" s="143">
        <v>0.25</v>
      </c>
      <c r="T549" s="207">
        <v>0.2549</v>
      </c>
      <c r="U549" s="215">
        <v>2.82</v>
      </c>
      <c r="X549" s="232">
        <v>1.05</v>
      </c>
    </row>
    <row r="550" spans="1:21" ht="20.25" customHeight="1">
      <c r="A550" s="28">
        <v>496</v>
      </c>
      <c r="B550" s="6" t="s">
        <v>451</v>
      </c>
      <c r="C550" s="5"/>
      <c r="D550" s="5"/>
      <c r="E550" s="132">
        <v>4.3187</v>
      </c>
      <c r="F550" s="42"/>
      <c r="G550" s="143"/>
      <c r="H550" s="48"/>
      <c r="I550" s="139"/>
      <c r="J550" s="167"/>
      <c r="L550" s="190">
        <v>11.1199</v>
      </c>
      <c r="O550" s="195"/>
      <c r="R550" s="48">
        <v>4.3316</v>
      </c>
      <c r="S550" s="143">
        <v>4</v>
      </c>
      <c r="T550" s="207">
        <v>4.4177</v>
      </c>
      <c r="U550" s="212">
        <v>6.785714</v>
      </c>
    </row>
    <row r="551" spans="1:21" ht="24" customHeight="1">
      <c r="A551" s="28">
        <v>497</v>
      </c>
      <c r="B551" s="6" t="s">
        <v>452</v>
      </c>
      <c r="C551" s="5"/>
      <c r="D551" s="5"/>
      <c r="E551" s="132">
        <v>0.8634</v>
      </c>
      <c r="F551" s="133">
        <v>0.7</v>
      </c>
      <c r="G551" s="143">
        <v>0.6292</v>
      </c>
      <c r="H551" s="48"/>
      <c r="I551" s="137">
        <v>0.7</v>
      </c>
      <c r="J551" s="167"/>
      <c r="L551" s="190"/>
      <c r="O551" s="195"/>
      <c r="R551" s="48">
        <v>0.8453</v>
      </c>
      <c r="T551" s="207">
        <v>0.8658</v>
      </c>
      <c r="U551" s="212">
        <v>1.15114795</v>
      </c>
    </row>
    <row r="552" spans="1:21" ht="28.5" customHeight="1">
      <c r="A552" s="28">
        <v>498</v>
      </c>
      <c r="B552" s="6" t="s">
        <v>453</v>
      </c>
      <c r="C552" s="5"/>
      <c r="D552" s="5"/>
      <c r="E552" s="132">
        <v>101.2603</v>
      </c>
      <c r="F552" s="42"/>
      <c r="G552" s="135"/>
      <c r="H552" s="48"/>
      <c r="I552" s="48"/>
      <c r="J552" s="167"/>
      <c r="L552" s="190"/>
      <c r="O552" s="195"/>
      <c r="R552" s="48">
        <v>100.7338</v>
      </c>
      <c r="T552" s="207">
        <v>102.758</v>
      </c>
      <c r="U552" s="212">
        <v>126.339285</v>
      </c>
    </row>
    <row r="553" spans="1:21" ht="20.25" customHeight="1">
      <c r="A553" s="28">
        <v>499</v>
      </c>
      <c r="B553" s="6" t="s">
        <v>453</v>
      </c>
      <c r="C553" s="5"/>
      <c r="D553" s="5"/>
      <c r="E553" s="132">
        <v>26.2446</v>
      </c>
      <c r="F553" s="42"/>
      <c r="G553" s="135"/>
      <c r="H553" s="48"/>
      <c r="I553" s="48"/>
      <c r="J553" s="167"/>
      <c r="L553" s="190"/>
      <c r="O553" s="195"/>
      <c r="Q553" s="48">
        <v>30.46</v>
      </c>
      <c r="R553" s="48">
        <v>26.1081</v>
      </c>
      <c r="T553" s="207">
        <v>26.6328</v>
      </c>
      <c r="U553" s="212">
        <v>35.4142219</v>
      </c>
    </row>
    <row r="554" spans="1:10" ht="13.5" customHeight="1">
      <c r="A554" s="280" t="s">
        <v>40</v>
      </c>
      <c r="B554" s="280"/>
      <c r="C554" s="280"/>
      <c r="D554" s="280"/>
      <c r="E554" s="280"/>
      <c r="F554" s="280"/>
      <c r="G554" s="280"/>
      <c r="H554" s="280"/>
      <c r="I554" s="280"/>
      <c r="J554" s="167"/>
    </row>
    <row r="555" spans="1:21" ht="17.25" customHeight="1">
      <c r="A555" s="28">
        <v>500</v>
      </c>
      <c r="B555" s="6" t="s">
        <v>454</v>
      </c>
      <c r="C555" s="5"/>
      <c r="D555" s="5"/>
      <c r="E555" s="18">
        <v>0.1565</v>
      </c>
      <c r="F555" s="133">
        <v>0.165</v>
      </c>
      <c r="G555" s="48"/>
      <c r="H555" s="48"/>
      <c r="I555" s="120"/>
      <c r="J555" s="167"/>
      <c r="T555" s="207">
        <v>0.1648</v>
      </c>
      <c r="U555" s="212">
        <v>0.2308035</v>
      </c>
    </row>
    <row r="556" spans="1:10" ht="13.5" customHeight="1">
      <c r="A556" s="280" t="s">
        <v>41</v>
      </c>
      <c r="B556" s="280"/>
      <c r="C556" s="280"/>
      <c r="D556" s="280"/>
      <c r="E556" s="280"/>
      <c r="F556" s="280"/>
      <c r="G556" s="280"/>
      <c r="H556" s="280"/>
      <c r="I556" s="280"/>
      <c r="J556" s="167"/>
    </row>
    <row r="557" spans="1:21" ht="20.25" customHeight="1">
      <c r="A557" s="28">
        <v>501</v>
      </c>
      <c r="B557" s="6" t="s">
        <v>455</v>
      </c>
      <c r="C557" s="5"/>
      <c r="D557" s="5"/>
      <c r="E557" s="132">
        <v>0.1575</v>
      </c>
      <c r="F557" s="5"/>
      <c r="G557" s="48"/>
      <c r="H557" s="48"/>
      <c r="I557" s="236">
        <v>0.083</v>
      </c>
      <c r="J557" s="167"/>
      <c r="K557" s="48">
        <v>0.29</v>
      </c>
      <c r="L557" s="190">
        <v>0.1978</v>
      </c>
      <c r="O557" s="195">
        <v>0.2944</v>
      </c>
      <c r="R557" s="48">
        <v>0.1538</v>
      </c>
      <c r="T557" s="207">
        <v>0.1524</v>
      </c>
      <c r="U557" s="212">
        <v>0.2839285</v>
      </c>
    </row>
    <row r="558" spans="1:21" ht="30.75" customHeight="1">
      <c r="A558" s="28">
        <v>502</v>
      </c>
      <c r="B558" s="6" t="s">
        <v>455</v>
      </c>
      <c r="C558" s="5"/>
      <c r="D558" s="5"/>
      <c r="E558" s="132">
        <v>15.6928</v>
      </c>
      <c r="F558" s="5"/>
      <c r="G558" s="48"/>
      <c r="H558" s="48"/>
      <c r="I558" s="120"/>
      <c r="J558" s="167"/>
      <c r="L558" s="190">
        <v>15.32</v>
      </c>
      <c r="O558" s="195"/>
      <c r="R558" s="48"/>
      <c r="S558" s="143">
        <v>12</v>
      </c>
      <c r="T558" s="207">
        <v>16.2286</v>
      </c>
      <c r="U558" s="212">
        <v>5.312</v>
      </c>
    </row>
    <row r="559" spans="1:21" ht="43.5" customHeight="1">
      <c r="A559" s="28">
        <v>503</v>
      </c>
      <c r="B559" s="6" t="s">
        <v>456</v>
      </c>
      <c r="C559" s="5"/>
      <c r="D559" s="5"/>
      <c r="E559" s="132">
        <v>22.66</v>
      </c>
      <c r="F559" s="133">
        <v>40</v>
      </c>
      <c r="G559" s="48"/>
      <c r="H559" s="48"/>
      <c r="I559" s="120"/>
      <c r="J559" s="167"/>
      <c r="L559" s="190"/>
      <c r="M559" s="48">
        <v>83.71</v>
      </c>
      <c r="O559" s="195"/>
      <c r="R559" s="48"/>
      <c r="T559" s="207"/>
      <c r="U559" s="212">
        <v>41.412</v>
      </c>
    </row>
    <row r="560" spans="1:21" ht="19.5" customHeight="1">
      <c r="A560" s="28">
        <v>504</v>
      </c>
      <c r="B560" s="6" t="s">
        <v>457</v>
      </c>
      <c r="C560" s="5"/>
      <c r="D560" s="5"/>
      <c r="E560" s="132">
        <v>8.5658</v>
      </c>
      <c r="F560" s="133"/>
      <c r="G560" s="48"/>
      <c r="H560" s="48">
        <v>9.23</v>
      </c>
      <c r="I560" s="120"/>
      <c r="J560" s="167"/>
      <c r="L560" s="190">
        <v>17.9432</v>
      </c>
      <c r="O560" s="195">
        <v>9.2408</v>
      </c>
      <c r="Q560" s="48">
        <v>17.9166</v>
      </c>
      <c r="R560" s="48">
        <v>8.419</v>
      </c>
      <c r="T560" s="207">
        <v>8.833</v>
      </c>
      <c r="U560" s="212">
        <v>10.919791</v>
      </c>
    </row>
    <row r="561" spans="1:21" ht="19.5" customHeight="1">
      <c r="A561" s="28">
        <v>505</v>
      </c>
      <c r="B561" s="6" t="s">
        <v>555</v>
      </c>
      <c r="C561" s="5"/>
      <c r="D561" s="5"/>
      <c r="E561" s="132">
        <v>0.8626</v>
      </c>
      <c r="F561" s="133">
        <v>1.3</v>
      </c>
      <c r="G561" s="143">
        <v>0.582</v>
      </c>
      <c r="H561" s="48"/>
      <c r="I561" s="120"/>
      <c r="J561" s="167"/>
      <c r="L561" s="190">
        <v>2.0897</v>
      </c>
      <c r="O561" s="195"/>
      <c r="R561" s="48"/>
      <c r="T561" s="207">
        <v>0.7938000000000001</v>
      </c>
      <c r="U561" s="212">
        <v>1.335714</v>
      </c>
    </row>
    <row r="562" spans="1:21" ht="33" customHeight="1">
      <c r="A562" s="28">
        <v>506</v>
      </c>
      <c r="B562" s="4" t="s">
        <v>339</v>
      </c>
      <c r="C562" s="5"/>
      <c r="D562" s="5"/>
      <c r="E562" s="132">
        <v>19.6185</v>
      </c>
      <c r="F562" s="5"/>
      <c r="G562" s="48"/>
      <c r="H562" s="48"/>
      <c r="I562" s="120"/>
      <c r="J562" s="167"/>
      <c r="L562" s="190">
        <v>5.15</v>
      </c>
      <c r="O562" s="195"/>
      <c r="R562" s="48"/>
      <c r="T562" s="207">
        <v>19.714</v>
      </c>
      <c r="U562" s="212"/>
    </row>
    <row r="563" spans="1:21" ht="21" customHeight="1">
      <c r="A563" s="28">
        <v>507</v>
      </c>
      <c r="B563" s="6" t="s">
        <v>42</v>
      </c>
      <c r="C563" s="3"/>
      <c r="D563" s="5"/>
      <c r="E563" s="132">
        <v>1.4402</v>
      </c>
      <c r="F563" s="5"/>
      <c r="G563" s="48"/>
      <c r="H563" s="48">
        <v>1.504</v>
      </c>
      <c r="I563" s="120"/>
      <c r="J563" s="167"/>
      <c r="L563" s="190">
        <v>2.29</v>
      </c>
      <c r="O563" s="195">
        <v>2.03</v>
      </c>
      <c r="R563" s="48">
        <v>1.436</v>
      </c>
      <c r="T563" s="207">
        <v>1.4759</v>
      </c>
      <c r="U563" s="212">
        <v>2.8142857</v>
      </c>
    </row>
    <row r="564" spans="1:10" ht="13.5" customHeight="1">
      <c r="A564" s="280" t="s">
        <v>43</v>
      </c>
      <c r="B564" s="280"/>
      <c r="C564" s="280"/>
      <c r="D564" s="280"/>
      <c r="E564" s="280"/>
      <c r="F564" s="280"/>
      <c r="G564" s="280"/>
      <c r="H564" s="280"/>
      <c r="I564" s="280"/>
      <c r="J564" s="167"/>
    </row>
    <row r="565" spans="1:21" ht="43.5" customHeight="1">
      <c r="A565" s="28">
        <v>508</v>
      </c>
      <c r="B565" s="6" t="s">
        <v>149</v>
      </c>
      <c r="C565" s="5"/>
      <c r="D565" s="5"/>
      <c r="E565" s="3"/>
      <c r="F565" s="42"/>
      <c r="G565" s="48"/>
      <c r="H565" s="48"/>
      <c r="I565" s="120"/>
      <c r="J565" s="167"/>
      <c r="Q565" s="48">
        <v>41</v>
      </c>
      <c r="R565" s="48">
        <v>39.3</v>
      </c>
      <c r="U565" s="212">
        <v>46.1875</v>
      </c>
    </row>
    <row r="566" spans="1:21" ht="43.5" customHeight="1">
      <c r="A566" s="28">
        <v>509</v>
      </c>
      <c r="B566" s="6" t="s">
        <v>149</v>
      </c>
      <c r="C566" s="5"/>
      <c r="D566" s="5"/>
      <c r="E566" s="3"/>
      <c r="F566" s="42"/>
      <c r="G566" s="48"/>
      <c r="H566" s="48"/>
      <c r="I566" s="120"/>
      <c r="J566" s="167"/>
      <c r="Q566" s="48">
        <v>82</v>
      </c>
      <c r="R566" s="48">
        <v>69</v>
      </c>
      <c r="U566" s="212">
        <v>82.491071</v>
      </c>
    </row>
    <row r="567" spans="1:24" s="86" customFormat="1" ht="13.5" customHeight="1">
      <c r="A567" s="285" t="s">
        <v>150</v>
      </c>
      <c r="B567" s="280"/>
      <c r="C567" s="280"/>
      <c r="D567" s="280"/>
      <c r="E567" s="280"/>
      <c r="F567" s="280"/>
      <c r="G567" s="280"/>
      <c r="H567" s="280"/>
      <c r="I567" s="280"/>
      <c r="J567" s="168"/>
      <c r="K567" s="47"/>
      <c r="L567" s="139"/>
      <c r="M567" s="47"/>
      <c r="N567" s="47"/>
      <c r="O567" s="47"/>
      <c r="P567" s="47"/>
      <c r="Q567" s="47"/>
      <c r="R567" s="47"/>
      <c r="S567" s="47"/>
      <c r="T567" s="47"/>
      <c r="U567" s="47"/>
      <c r="V567" s="47"/>
      <c r="W567" s="47"/>
      <c r="X567" s="47"/>
    </row>
    <row r="568" spans="1:24" s="86" customFormat="1" ht="49.5" customHeight="1">
      <c r="A568" s="28">
        <v>510</v>
      </c>
      <c r="B568" s="106" t="s">
        <v>291</v>
      </c>
      <c r="C568" s="17"/>
      <c r="D568" s="16"/>
      <c r="E568" s="132">
        <v>21</v>
      </c>
      <c r="F568" s="42"/>
      <c r="G568" s="137">
        <v>21</v>
      </c>
      <c r="H568" s="150"/>
      <c r="I568" s="154"/>
      <c r="J568" s="168"/>
      <c r="K568" s="47"/>
      <c r="L568" s="190">
        <v>24</v>
      </c>
      <c r="M568" s="47"/>
      <c r="N568" s="47"/>
      <c r="O568" s="47"/>
      <c r="P568" s="47"/>
      <c r="Q568" s="47"/>
      <c r="R568" s="48">
        <v>21.042</v>
      </c>
      <c r="S568" s="47"/>
      <c r="T568" s="207">
        <v>17.2098</v>
      </c>
      <c r="U568" s="222">
        <v>27.758928</v>
      </c>
      <c r="V568" s="150">
        <v>17.84</v>
      </c>
      <c r="W568" s="47"/>
      <c r="X568" s="234">
        <v>20</v>
      </c>
    </row>
    <row r="569" spans="1:24" s="268" customFormat="1" ht="37.5" customHeight="1">
      <c r="A569" s="256">
        <v>511</v>
      </c>
      <c r="B569" s="246" t="s">
        <v>151</v>
      </c>
      <c r="C569" s="128"/>
      <c r="D569" s="260"/>
      <c r="E569" s="247"/>
      <c r="F569" s="248"/>
      <c r="G569" s="261"/>
      <c r="H569" s="262"/>
      <c r="I569" s="263"/>
      <c r="J569" s="264"/>
      <c r="K569" s="265"/>
      <c r="L569" s="258"/>
      <c r="M569" s="265"/>
      <c r="N569" s="265"/>
      <c r="O569" s="265"/>
      <c r="P569" s="265"/>
      <c r="Q569" s="265"/>
      <c r="R569" s="262"/>
      <c r="S569" s="265"/>
      <c r="T569" s="265"/>
      <c r="U569" s="266"/>
      <c r="V569" s="262"/>
      <c r="W569" s="265"/>
      <c r="X569" s="267"/>
    </row>
    <row r="570" spans="1:24" s="86" customFormat="1" ht="37.5" customHeight="1">
      <c r="A570" s="28">
        <v>512</v>
      </c>
      <c r="B570" s="4" t="s">
        <v>151</v>
      </c>
      <c r="C570" s="17"/>
      <c r="D570" s="16"/>
      <c r="E570" s="132"/>
      <c r="F570" s="42"/>
      <c r="G570" s="137">
        <v>3.9649</v>
      </c>
      <c r="H570" s="150"/>
      <c r="I570" s="154"/>
      <c r="J570" s="168"/>
      <c r="K570" s="47"/>
      <c r="L570" s="190">
        <v>5.4</v>
      </c>
      <c r="M570" s="47"/>
      <c r="N570" s="47"/>
      <c r="O570" s="47"/>
      <c r="P570" s="47"/>
      <c r="Q570" s="47"/>
      <c r="R570" s="48">
        <v>4.102</v>
      </c>
      <c r="S570" s="47"/>
      <c r="T570" s="47"/>
      <c r="U570" s="222"/>
      <c r="V570" s="150">
        <v>4.2</v>
      </c>
      <c r="W570" s="47"/>
      <c r="X570" s="235"/>
    </row>
    <row r="571" spans="1:24" s="86" customFormat="1" ht="35.25" customHeight="1">
      <c r="A571" s="28">
        <v>513</v>
      </c>
      <c r="B571" s="4" t="s">
        <v>292</v>
      </c>
      <c r="C571" s="17"/>
      <c r="D571" s="16"/>
      <c r="E571" s="132">
        <v>25.2444</v>
      </c>
      <c r="F571" s="42"/>
      <c r="G571" s="137">
        <v>20.68</v>
      </c>
      <c r="H571" s="150"/>
      <c r="I571" s="154"/>
      <c r="J571" s="168"/>
      <c r="K571" s="47"/>
      <c r="L571" s="190">
        <v>30.3628</v>
      </c>
      <c r="M571" s="47"/>
      <c r="N571" s="47"/>
      <c r="O571" s="47"/>
      <c r="P571" s="47"/>
      <c r="Q571" s="47"/>
      <c r="R571" s="48"/>
      <c r="S571" s="47"/>
      <c r="T571" s="47"/>
      <c r="U571" s="222"/>
      <c r="V571" s="150">
        <v>23.95</v>
      </c>
      <c r="W571" s="47"/>
      <c r="X571" s="234">
        <v>25.5</v>
      </c>
    </row>
    <row r="572" spans="1:24" s="86" customFormat="1" ht="35.25" customHeight="1">
      <c r="A572" s="28">
        <v>514</v>
      </c>
      <c r="B572" s="4" t="s">
        <v>152</v>
      </c>
      <c r="C572" s="17"/>
      <c r="D572" s="16"/>
      <c r="E572" s="132">
        <v>11.5976</v>
      </c>
      <c r="F572" s="42"/>
      <c r="G572" s="137">
        <v>11.172</v>
      </c>
      <c r="H572" s="150"/>
      <c r="I572" s="154"/>
      <c r="J572" s="168"/>
      <c r="K572" s="47"/>
      <c r="L572" s="190">
        <v>10.6799</v>
      </c>
      <c r="M572" s="47"/>
      <c r="N572" s="47"/>
      <c r="O572" s="47"/>
      <c r="P572" s="47"/>
      <c r="Q572" s="47"/>
      <c r="R572" s="48">
        <v>10.661</v>
      </c>
      <c r="S572" s="47"/>
      <c r="T572" s="47"/>
      <c r="U572" s="222">
        <v>15.6160714</v>
      </c>
      <c r="V572" s="150">
        <v>11.17</v>
      </c>
      <c r="W572" s="47"/>
      <c r="X572" s="47"/>
    </row>
    <row r="573" spans="1:24" s="86" customFormat="1" ht="35.25" customHeight="1">
      <c r="A573" s="28">
        <v>515</v>
      </c>
      <c r="B573" s="4" t="s">
        <v>458</v>
      </c>
      <c r="C573" s="17"/>
      <c r="D573" s="16"/>
      <c r="E573" s="132">
        <v>33.0924</v>
      </c>
      <c r="F573" s="42"/>
      <c r="G573" s="137">
        <v>31.878</v>
      </c>
      <c r="H573" s="150"/>
      <c r="I573" s="154"/>
      <c r="J573" s="168"/>
      <c r="K573" s="47"/>
      <c r="L573" s="190"/>
      <c r="M573" s="47"/>
      <c r="N573" s="47"/>
      <c r="O573" s="47"/>
      <c r="P573" s="47"/>
      <c r="Q573" s="47"/>
      <c r="R573" s="150"/>
      <c r="S573" s="47"/>
      <c r="T573" s="47"/>
      <c r="U573" s="222">
        <v>40.580357</v>
      </c>
      <c r="V573" s="150">
        <v>31.87</v>
      </c>
      <c r="W573" s="47"/>
      <c r="X573" s="47"/>
    </row>
    <row r="574" spans="1:24" s="86" customFormat="1" ht="55.5" customHeight="1">
      <c r="A574" s="28">
        <v>516</v>
      </c>
      <c r="B574" s="4" t="s">
        <v>459</v>
      </c>
      <c r="C574" s="5"/>
      <c r="D574" s="16"/>
      <c r="E574" s="132"/>
      <c r="F574" s="42"/>
      <c r="G574" s="137">
        <v>19.0218</v>
      </c>
      <c r="H574" s="150"/>
      <c r="I574" s="154"/>
      <c r="J574" s="168"/>
      <c r="K574" s="47"/>
      <c r="L574" s="190"/>
      <c r="M574" s="47"/>
      <c r="N574" s="47"/>
      <c r="O574" s="47"/>
      <c r="P574" s="47"/>
      <c r="Q574" s="47"/>
      <c r="R574" s="150"/>
      <c r="S574" s="47"/>
      <c r="T574" s="47"/>
      <c r="U574" s="222">
        <v>34.830357</v>
      </c>
      <c r="V574" s="150"/>
      <c r="W574" s="47"/>
      <c r="X574" s="47"/>
    </row>
    <row r="575" spans="1:24" s="86" customFormat="1" ht="59.25" customHeight="1">
      <c r="A575" s="28">
        <v>517</v>
      </c>
      <c r="B575" s="4" t="s">
        <v>293</v>
      </c>
      <c r="C575" s="5"/>
      <c r="D575" s="16"/>
      <c r="E575" s="132"/>
      <c r="F575" s="42"/>
      <c r="G575" s="137">
        <v>24.675</v>
      </c>
      <c r="H575" s="150"/>
      <c r="I575" s="154"/>
      <c r="J575" s="168"/>
      <c r="K575" s="47"/>
      <c r="L575" s="190"/>
      <c r="M575" s="47"/>
      <c r="N575" s="47"/>
      <c r="O575" s="47"/>
      <c r="P575" s="47"/>
      <c r="Q575" s="47"/>
      <c r="R575" s="150"/>
      <c r="S575" s="47"/>
      <c r="T575" s="47"/>
      <c r="U575" s="222">
        <v>34.080357</v>
      </c>
      <c r="V575" s="150">
        <v>24.67</v>
      </c>
      <c r="W575" s="47"/>
      <c r="X575" s="47"/>
    </row>
    <row r="576" spans="1:24" s="86" customFormat="1" ht="59.25" customHeight="1">
      <c r="A576" s="28">
        <v>518</v>
      </c>
      <c r="B576" s="4" t="s">
        <v>320</v>
      </c>
      <c r="C576" s="5"/>
      <c r="D576" s="16"/>
      <c r="E576" s="132"/>
      <c r="F576" s="42"/>
      <c r="G576" s="147"/>
      <c r="H576" s="150"/>
      <c r="I576" s="154"/>
      <c r="J576" s="168"/>
      <c r="K576" s="47"/>
      <c r="L576" s="190"/>
      <c r="M576" s="47"/>
      <c r="N576" s="47"/>
      <c r="O576" s="47"/>
      <c r="P576" s="47"/>
      <c r="Q576" s="47"/>
      <c r="R576" s="150"/>
      <c r="S576" s="47"/>
      <c r="T576" s="47"/>
      <c r="U576" s="222">
        <v>17.5</v>
      </c>
      <c r="V576" s="150"/>
      <c r="W576" s="47"/>
      <c r="X576" s="47"/>
    </row>
    <row r="577" spans="1:24" s="268" customFormat="1" ht="59.25" customHeight="1">
      <c r="A577" s="256">
        <v>519</v>
      </c>
      <c r="B577" s="269" t="s">
        <v>564</v>
      </c>
      <c r="C577" s="249"/>
      <c r="D577" s="260"/>
      <c r="E577" s="247"/>
      <c r="F577" s="248"/>
      <c r="G577" s="261"/>
      <c r="H577" s="262"/>
      <c r="I577" s="263"/>
      <c r="J577" s="264"/>
      <c r="K577" s="265"/>
      <c r="L577" s="258"/>
      <c r="M577" s="265"/>
      <c r="N577" s="265"/>
      <c r="O577" s="265"/>
      <c r="P577" s="265"/>
      <c r="Q577" s="265"/>
      <c r="R577" s="262"/>
      <c r="S577" s="265"/>
      <c r="T577" s="265"/>
      <c r="U577" s="266"/>
      <c r="V577" s="262"/>
      <c r="W577" s="265"/>
      <c r="X577" s="265"/>
    </row>
    <row r="578" spans="1:24" s="86" customFormat="1" ht="45" customHeight="1">
      <c r="A578" s="28">
        <v>520</v>
      </c>
      <c r="B578" s="4" t="s">
        <v>296</v>
      </c>
      <c r="C578" s="17"/>
      <c r="D578" s="16"/>
      <c r="E578" s="132">
        <v>49.589600000000004</v>
      </c>
      <c r="F578" s="42"/>
      <c r="G578" s="147"/>
      <c r="H578" s="150"/>
      <c r="I578" s="154"/>
      <c r="J578" s="168"/>
      <c r="K578" s="47"/>
      <c r="L578" s="190"/>
      <c r="M578" s="47"/>
      <c r="N578" s="47"/>
      <c r="O578" s="47"/>
      <c r="P578" s="47"/>
      <c r="Q578" s="47"/>
      <c r="R578" s="150"/>
      <c r="S578" s="47"/>
      <c r="T578" s="207">
        <v>49.785</v>
      </c>
      <c r="U578" s="222">
        <v>63.776785</v>
      </c>
      <c r="V578" s="150">
        <v>50.16</v>
      </c>
      <c r="W578" s="47"/>
      <c r="X578" s="47"/>
    </row>
    <row r="579" spans="1:24" s="86" customFormat="1" ht="45" customHeight="1">
      <c r="A579" s="28">
        <v>521</v>
      </c>
      <c r="B579" s="4" t="s">
        <v>294</v>
      </c>
      <c r="C579" s="5"/>
      <c r="D579" s="16"/>
      <c r="E579" s="132"/>
      <c r="F579" s="42"/>
      <c r="G579" s="147"/>
      <c r="H579" s="150"/>
      <c r="I579" s="154"/>
      <c r="J579" s="168"/>
      <c r="K579" s="47"/>
      <c r="L579" s="190">
        <v>49.52</v>
      </c>
      <c r="M579" s="47"/>
      <c r="N579" s="47"/>
      <c r="O579" s="47"/>
      <c r="P579" s="47"/>
      <c r="Q579" s="47"/>
      <c r="R579" s="150"/>
      <c r="S579" s="47"/>
      <c r="T579" s="47"/>
      <c r="U579" s="222">
        <v>21.428571</v>
      </c>
      <c r="V579" s="150"/>
      <c r="W579" s="47"/>
      <c r="X579" s="47"/>
    </row>
    <row r="580" spans="1:24" s="86" customFormat="1" ht="52.5" customHeight="1">
      <c r="A580" s="28">
        <v>522</v>
      </c>
      <c r="B580" s="4" t="s">
        <v>295</v>
      </c>
      <c r="C580" s="5"/>
      <c r="D580" s="16"/>
      <c r="E580" s="132">
        <v>23.411</v>
      </c>
      <c r="F580" s="42"/>
      <c r="G580" s="147"/>
      <c r="H580" s="150"/>
      <c r="I580" s="154"/>
      <c r="J580" s="168"/>
      <c r="K580" s="47"/>
      <c r="L580" s="190"/>
      <c r="M580" s="47"/>
      <c r="N580" s="47"/>
      <c r="O580" s="47"/>
      <c r="P580" s="47"/>
      <c r="Q580" s="47"/>
      <c r="R580" s="150"/>
      <c r="S580" s="47"/>
      <c r="T580" s="47"/>
      <c r="U580" s="222"/>
      <c r="V580" s="150"/>
      <c r="W580" s="47"/>
      <c r="X580" s="47"/>
    </row>
    <row r="581" spans="1:24" s="86" customFormat="1" ht="52.5" customHeight="1">
      <c r="A581" s="28">
        <v>523</v>
      </c>
      <c r="B581" s="4" t="s">
        <v>321</v>
      </c>
      <c r="C581" s="5"/>
      <c r="D581" s="16"/>
      <c r="E581" s="132"/>
      <c r="F581" s="42"/>
      <c r="G581" s="137">
        <v>12.6</v>
      </c>
      <c r="H581" s="150"/>
      <c r="I581" s="154"/>
      <c r="J581" s="168"/>
      <c r="K581" s="47"/>
      <c r="L581" s="190"/>
      <c r="M581" s="47"/>
      <c r="N581" s="47"/>
      <c r="O581" s="47"/>
      <c r="P581" s="47"/>
      <c r="Q581" s="47"/>
      <c r="R581" s="150"/>
      <c r="S581" s="47"/>
      <c r="T581" s="47"/>
      <c r="U581" s="222">
        <v>17.5</v>
      </c>
      <c r="V581" s="150">
        <v>11.84</v>
      </c>
      <c r="W581" s="47"/>
      <c r="X581" s="47"/>
    </row>
    <row r="582" spans="1:10" ht="16.5" customHeight="1">
      <c r="A582" s="280" t="s">
        <v>47</v>
      </c>
      <c r="B582" s="280"/>
      <c r="C582" s="280"/>
      <c r="D582" s="280"/>
      <c r="E582" s="280"/>
      <c r="F582" s="280"/>
      <c r="G582" s="280"/>
      <c r="H582" s="280"/>
      <c r="I582" s="280"/>
      <c r="J582" s="167"/>
    </row>
    <row r="583" spans="1:21" ht="31.5" customHeight="1">
      <c r="A583" s="70">
        <v>524</v>
      </c>
      <c r="B583" s="6" t="s">
        <v>128</v>
      </c>
      <c r="C583" s="5"/>
      <c r="D583" s="5"/>
      <c r="E583" s="132">
        <v>2.8081</v>
      </c>
      <c r="F583" s="42"/>
      <c r="G583" s="135">
        <v>2.68</v>
      </c>
      <c r="H583" s="48"/>
      <c r="I583" s="48"/>
      <c r="J583" s="167"/>
      <c r="L583" s="48"/>
      <c r="R583" s="48">
        <v>2.244</v>
      </c>
      <c r="T583" s="207">
        <v>2.6765</v>
      </c>
      <c r="U583" s="212">
        <v>3.591071</v>
      </c>
    </row>
    <row r="584" spans="1:21" ht="27.75" customHeight="1">
      <c r="A584" s="28">
        <v>525</v>
      </c>
      <c r="B584" s="6" t="s">
        <v>128</v>
      </c>
      <c r="C584" s="5"/>
      <c r="D584" s="5"/>
      <c r="E584" s="132"/>
      <c r="F584" s="42"/>
      <c r="G584" s="135">
        <v>6.6</v>
      </c>
      <c r="H584" s="48"/>
      <c r="I584" s="48"/>
      <c r="J584" s="167"/>
      <c r="L584" s="48"/>
      <c r="R584" s="48">
        <v>5.61</v>
      </c>
      <c r="T584" s="207">
        <v>6.5975</v>
      </c>
      <c r="U584" s="212">
        <v>9.910714</v>
      </c>
    </row>
    <row r="585" spans="1:21" ht="27" customHeight="1">
      <c r="A585" s="70">
        <v>526</v>
      </c>
      <c r="B585" s="6" t="s">
        <v>128</v>
      </c>
      <c r="C585" s="5"/>
      <c r="D585" s="5"/>
      <c r="E585" s="132"/>
      <c r="F585" s="42"/>
      <c r="G585" s="135">
        <v>12.26</v>
      </c>
      <c r="H585" s="48"/>
      <c r="I585" s="48"/>
      <c r="J585" s="167"/>
      <c r="L585" s="48"/>
      <c r="R585" s="48">
        <v>9.996</v>
      </c>
      <c r="T585" s="207">
        <v>12.2148</v>
      </c>
      <c r="U585" s="212">
        <v>17.589285</v>
      </c>
    </row>
    <row r="586" spans="1:21" ht="27" customHeight="1">
      <c r="A586" s="28">
        <v>527</v>
      </c>
      <c r="B586" s="6" t="s">
        <v>128</v>
      </c>
      <c r="C586" s="5"/>
      <c r="D586" s="5"/>
      <c r="E586" s="132"/>
      <c r="F586" s="42"/>
      <c r="G586" s="135">
        <v>0.45</v>
      </c>
      <c r="H586" s="48"/>
      <c r="I586" s="48"/>
      <c r="J586" s="167"/>
      <c r="L586" s="48"/>
      <c r="R586" s="48">
        <v>0.2856</v>
      </c>
      <c r="T586" s="207">
        <v>0.404</v>
      </c>
      <c r="U586" s="212">
        <v>0.5551785</v>
      </c>
    </row>
    <row r="587" spans="1:21" ht="29.25" customHeight="1">
      <c r="A587" s="70">
        <v>528</v>
      </c>
      <c r="B587" s="6" t="s">
        <v>460</v>
      </c>
      <c r="C587" s="5"/>
      <c r="D587" s="5"/>
      <c r="E587" s="132"/>
      <c r="F587" s="42"/>
      <c r="G587" s="135">
        <v>30.89</v>
      </c>
      <c r="H587" s="48"/>
      <c r="I587" s="48"/>
      <c r="J587" s="167"/>
      <c r="L587" s="48"/>
      <c r="R587" s="48">
        <v>27.03</v>
      </c>
      <c r="T587" s="207">
        <v>30.78</v>
      </c>
      <c r="U587" s="212">
        <v>40.73214</v>
      </c>
    </row>
    <row r="588" spans="1:21" ht="33" customHeight="1">
      <c r="A588" s="28">
        <v>529</v>
      </c>
      <c r="B588" s="6" t="s">
        <v>460</v>
      </c>
      <c r="C588" s="5"/>
      <c r="D588" s="5"/>
      <c r="E588" s="132"/>
      <c r="F588" s="42"/>
      <c r="G588" s="135">
        <v>16.66</v>
      </c>
      <c r="H588" s="48"/>
      <c r="I588" s="48"/>
      <c r="J588" s="167"/>
      <c r="L588" s="48"/>
      <c r="R588" s="48">
        <v>14.28</v>
      </c>
      <c r="T588" s="207">
        <v>16.65</v>
      </c>
      <c r="U588" s="212">
        <v>40.732142</v>
      </c>
    </row>
    <row r="589" spans="1:21" ht="20.25" customHeight="1">
      <c r="A589" s="70">
        <v>530</v>
      </c>
      <c r="B589" s="6" t="s">
        <v>129</v>
      </c>
      <c r="C589" s="5"/>
      <c r="D589" s="5"/>
      <c r="E589" s="132">
        <v>12.535</v>
      </c>
      <c r="F589" s="42"/>
      <c r="G589" s="135"/>
      <c r="H589" s="48"/>
      <c r="I589" s="48"/>
      <c r="J589" s="167"/>
      <c r="L589" s="48"/>
      <c r="R589" s="48"/>
      <c r="S589" s="143">
        <v>34.5</v>
      </c>
      <c r="T589" s="207"/>
      <c r="U589" s="212">
        <v>10.252</v>
      </c>
    </row>
    <row r="590" spans="1:21" ht="25.5" customHeight="1">
      <c r="A590" s="28">
        <v>531</v>
      </c>
      <c r="B590" s="6" t="s">
        <v>130</v>
      </c>
      <c r="C590" s="5"/>
      <c r="D590" s="5"/>
      <c r="E590" s="132">
        <v>12.7269</v>
      </c>
      <c r="F590" s="42"/>
      <c r="G590" s="135"/>
      <c r="H590" s="48"/>
      <c r="I590" s="139">
        <v>12.6635</v>
      </c>
      <c r="J590" s="167"/>
      <c r="L590" s="190"/>
      <c r="R590" s="48">
        <v>12.51</v>
      </c>
      <c r="T590" s="207">
        <v>13.3966</v>
      </c>
      <c r="U590" s="212">
        <v>13.171485</v>
      </c>
    </row>
    <row r="591" spans="1:24" ht="25.5" customHeight="1">
      <c r="A591" s="70">
        <v>532</v>
      </c>
      <c r="B591" s="6" t="s">
        <v>130</v>
      </c>
      <c r="C591" s="5"/>
      <c r="D591" s="5"/>
      <c r="E591" s="132">
        <v>9.8057</v>
      </c>
      <c r="F591" s="42"/>
      <c r="G591" s="135"/>
      <c r="H591" s="48"/>
      <c r="I591" s="48"/>
      <c r="J591" s="167"/>
      <c r="L591" s="189">
        <v>19.1599</v>
      </c>
      <c r="R591" s="48">
        <v>9.62</v>
      </c>
      <c r="T591" s="207">
        <v>10.301</v>
      </c>
      <c r="U591" s="212">
        <v>3.55</v>
      </c>
      <c r="X591" s="232">
        <v>19.4</v>
      </c>
    </row>
    <row r="592" spans="1:24" ht="25.5" customHeight="1">
      <c r="A592" s="28">
        <v>533</v>
      </c>
      <c r="B592" s="6" t="s">
        <v>130</v>
      </c>
      <c r="C592" s="5"/>
      <c r="D592" s="5"/>
      <c r="E592" s="132">
        <v>59.69</v>
      </c>
      <c r="F592" s="42"/>
      <c r="G592" s="135"/>
      <c r="H592" s="48"/>
      <c r="I592" s="48"/>
      <c r="J592" s="167"/>
      <c r="L592" s="190"/>
      <c r="R592" s="48"/>
      <c r="T592" s="207"/>
      <c r="U592" s="212">
        <v>49.63</v>
      </c>
      <c r="X592" s="233"/>
    </row>
    <row r="593" spans="1:24" ht="33" customHeight="1">
      <c r="A593" s="70">
        <v>534</v>
      </c>
      <c r="B593" s="6" t="s">
        <v>130</v>
      </c>
      <c r="C593" s="5"/>
      <c r="D593" s="5"/>
      <c r="E593" s="132">
        <v>0.17129999999999998</v>
      </c>
      <c r="F593" s="42"/>
      <c r="G593" s="135"/>
      <c r="H593" s="48"/>
      <c r="I593" s="139">
        <v>0.1687</v>
      </c>
      <c r="J593" s="167"/>
      <c r="L593" s="190"/>
      <c r="R593" s="48">
        <v>0.17</v>
      </c>
      <c r="T593" s="207">
        <v>0.17850000000000002</v>
      </c>
      <c r="U593" s="212">
        <v>0.26375</v>
      </c>
      <c r="X593" s="232">
        <v>0.178</v>
      </c>
    </row>
    <row r="594" spans="1:21" ht="50.25" customHeight="1">
      <c r="A594" s="28">
        <v>535</v>
      </c>
      <c r="B594" s="6" t="s">
        <v>297</v>
      </c>
      <c r="C594" s="5"/>
      <c r="D594" s="5"/>
      <c r="E594" s="132">
        <v>137.8625</v>
      </c>
      <c r="F594" s="42"/>
      <c r="G594" s="143">
        <v>22.98</v>
      </c>
      <c r="H594" s="48"/>
      <c r="I594" s="48"/>
      <c r="J594" s="167"/>
      <c r="L594" s="190"/>
      <c r="R594" s="48"/>
      <c r="T594" s="207">
        <v>21.84</v>
      </c>
      <c r="U594" s="212"/>
    </row>
    <row r="595" spans="1:21" ht="30" customHeight="1">
      <c r="A595" s="70">
        <v>536</v>
      </c>
      <c r="B595" s="6" t="s">
        <v>131</v>
      </c>
      <c r="C595" s="5"/>
      <c r="D595" s="5"/>
      <c r="E595" s="132">
        <v>11</v>
      </c>
      <c r="F595" s="42"/>
      <c r="G595" s="135"/>
      <c r="H595" s="48"/>
      <c r="I595" s="48"/>
      <c r="J595" s="167"/>
      <c r="L595" s="189">
        <v>13.1</v>
      </c>
      <c r="R595" s="48">
        <v>20.31</v>
      </c>
      <c r="S595" s="143">
        <v>10.4</v>
      </c>
      <c r="T595" s="207">
        <v>10.2</v>
      </c>
      <c r="U595" s="212">
        <v>38.910714</v>
      </c>
    </row>
    <row r="596" spans="1:21" ht="41.25" customHeight="1">
      <c r="A596" s="28">
        <v>537</v>
      </c>
      <c r="B596" s="6" t="s">
        <v>131</v>
      </c>
      <c r="C596" s="5"/>
      <c r="D596" s="5"/>
      <c r="E596" s="132">
        <v>2.09</v>
      </c>
      <c r="F596" s="42"/>
      <c r="G596" s="135"/>
      <c r="H596" s="48"/>
      <c r="I596" s="48"/>
      <c r="J596" s="167"/>
      <c r="L596" s="190"/>
      <c r="R596" s="48"/>
      <c r="S596" s="143">
        <v>1.99</v>
      </c>
      <c r="T596" s="207">
        <v>1.9380000000000002</v>
      </c>
      <c r="U596" s="212"/>
    </row>
    <row r="597" spans="1:21" ht="60" customHeight="1">
      <c r="A597" s="70">
        <v>538</v>
      </c>
      <c r="B597" s="6" t="s">
        <v>132</v>
      </c>
      <c r="C597" s="5"/>
      <c r="D597" s="5"/>
      <c r="E597" s="132">
        <v>1.32</v>
      </c>
      <c r="F597" s="42"/>
      <c r="G597" s="135"/>
      <c r="H597" s="48"/>
      <c r="I597" s="139">
        <v>3.1158</v>
      </c>
      <c r="J597" s="167"/>
      <c r="L597" s="189">
        <v>2.5</v>
      </c>
      <c r="R597" s="48">
        <v>2.84</v>
      </c>
      <c r="S597" s="143">
        <v>1.25</v>
      </c>
      <c r="T597" s="207">
        <v>1.225</v>
      </c>
      <c r="U597" s="212"/>
    </row>
    <row r="598" spans="1:21" ht="51.75" customHeight="1">
      <c r="A598" s="28">
        <v>539</v>
      </c>
      <c r="B598" s="6" t="s">
        <v>132</v>
      </c>
      <c r="C598" s="5"/>
      <c r="D598" s="5"/>
      <c r="E598" s="132">
        <v>2.31</v>
      </c>
      <c r="F598" s="42"/>
      <c r="G598" s="135"/>
      <c r="H598" s="48"/>
      <c r="I598" s="139"/>
      <c r="J598" s="167"/>
      <c r="L598" s="189">
        <v>2.5</v>
      </c>
      <c r="R598" s="48"/>
      <c r="S598" s="143">
        <v>2.19</v>
      </c>
      <c r="T598" s="207">
        <v>2.142</v>
      </c>
      <c r="U598" s="212"/>
    </row>
    <row r="599" spans="1:21" ht="60" customHeight="1">
      <c r="A599" s="70">
        <v>540</v>
      </c>
      <c r="B599" s="6" t="s">
        <v>132</v>
      </c>
      <c r="C599" s="5"/>
      <c r="D599" s="5"/>
      <c r="E599" s="132">
        <v>4.8</v>
      </c>
      <c r="F599" s="42"/>
      <c r="G599" s="135"/>
      <c r="H599" s="48"/>
      <c r="I599" s="135">
        <v>6.12</v>
      </c>
      <c r="J599" s="167"/>
      <c r="L599" s="191">
        <v>6.3</v>
      </c>
      <c r="R599" s="48">
        <v>6.04</v>
      </c>
      <c r="S599" s="143">
        <v>4.19</v>
      </c>
      <c r="T599" s="207">
        <v>4.08</v>
      </c>
      <c r="U599" s="212"/>
    </row>
    <row r="600" spans="1:21" ht="31.5" customHeight="1">
      <c r="A600" s="28">
        <v>541</v>
      </c>
      <c r="B600" s="6" t="s">
        <v>133</v>
      </c>
      <c r="C600" s="5"/>
      <c r="D600" s="5"/>
      <c r="E600" s="132"/>
      <c r="F600" s="42"/>
      <c r="G600" s="148">
        <v>7.09</v>
      </c>
      <c r="H600" s="48"/>
      <c r="I600" s="48"/>
      <c r="J600" s="167"/>
      <c r="L600" s="190"/>
      <c r="R600" s="48"/>
      <c r="T600" s="207">
        <v>6.45</v>
      </c>
      <c r="U600" s="212">
        <v>22.1875</v>
      </c>
    </row>
    <row r="601" spans="1:21" ht="30" customHeight="1">
      <c r="A601" s="70">
        <v>542</v>
      </c>
      <c r="B601" s="6" t="s">
        <v>133</v>
      </c>
      <c r="C601" s="5"/>
      <c r="D601" s="5"/>
      <c r="E601" s="132"/>
      <c r="F601" s="42"/>
      <c r="G601" s="148">
        <v>27.89</v>
      </c>
      <c r="H601" s="48"/>
      <c r="I601" s="48"/>
      <c r="J601" s="167"/>
      <c r="L601" s="190"/>
      <c r="R601" s="48"/>
      <c r="S601" s="143">
        <v>15.7</v>
      </c>
      <c r="T601" s="207">
        <v>27</v>
      </c>
      <c r="U601" s="212">
        <v>98.22321</v>
      </c>
    </row>
    <row r="602" spans="1:21" ht="28.5" customHeight="1">
      <c r="A602" s="28">
        <v>543</v>
      </c>
      <c r="B602" s="6" t="s">
        <v>461</v>
      </c>
      <c r="C602" s="5"/>
      <c r="D602" s="5"/>
      <c r="E602" s="132">
        <v>17.8616</v>
      </c>
      <c r="F602" s="42"/>
      <c r="G602" s="135"/>
      <c r="H602" s="48"/>
      <c r="I602" s="48"/>
      <c r="J602" s="167"/>
      <c r="L602" s="190"/>
      <c r="R602" s="200">
        <v>14.9</v>
      </c>
      <c r="T602" s="207">
        <v>18.753</v>
      </c>
      <c r="U602" s="212">
        <v>29.446428</v>
      </c>
    </row>
    <row r="603" spans="1:21" ht="30" customHeight="1">
      <c r="A603" s="70">
        <v>544</v>
      </c>
      <c r="B603" s="6" t="s">
        <v>462</v>
      </c>
      <c r="C603" s="5"/>
      <c r="D603" s="5"/>
      <c r="E603" s="132">
        <v>5.073799999999999</v>
      </c>
      <c r="F603" s="42"/>
      <c r="G603" s="135"/>
      <c r="H603" s="48"/>
      <c r="I603" s="48"/>
      <c r="J603" s="167"/>
      <c r="L603" s="190"/>
      <c r="R603" s="200">
        <v>4.39</v>
      </c>
      <c r="T603" s="207">
        <v>4.833</v>
      </c>
      <c r="U603" s="212">
        <v>8.508928</v>
      </c>
    </row>
    <row r="604" spans="1:21" ht="45" customHeight="1">
      <c r="A604" s="28">
        <v>545</v>
      </c>
      <c r="B604" s="6" t="s">
        <v>463</v>
      </c>
      <c r="C604" s="5"/>
      <c r="D604" s="5"/>
      <c r="E604" s="132">
        <v>12.9443</v>
      </c>
      <c r="F604" s="42"/>
      <c r="G604" s="135"/>
      <c r="H604" s="48"/>
      <c r="I604" s="135">
        <v>12.753</v>
      </c>
      <c r="J604" s="167"/>
      <c r="L604" s="190">
        <v>14.9498</v>
      </c>
      <c r="R604" s="48">
        <v>12.57</v>
      </c>
      <c r="T604" s="207">
        <v>14.524000000000001</v>
      </c>
      <c r="U604" s="212">
        <v>20.383928</v>
      </c>
    </row>
    <row r="605" spans="1:21" ht="42" customHeight="1">
      <c r="A605" s="70">
        <v>546</v>
      </c>
      <c r="B605" s="6" t="s">
        <v>463</v>
      </c>
      <c r="C605" s="5"/>
      <c r="D605" s="5"/>
      <c r="E605" s="132">
        <v>47.9566</v>
      </c>
      <c r="F605" s="42"/>
      <c r="G605" s="143">
        <v>47.44</v>
      </c>
      <c r="H605" s="48"/>
      <c r="I605" s="135">
        <v>47.718</v>
      </c>
      <c r="J605" s="167"/>
      <c r="L605" s="190">
        <v>65</v>
      </c>
      <c r="R605" s="48">
        <v>47.05</v>
      </c>
      <c r="T605" s="207">
        <v>49.705</v>
      </c>
      <c r="U605" s="212">
        <v>68</v>
      </c>
    </row>
    <row r="606" spans="1:24" ht="32.25" customHeight="1">
      <c r="A606" s="28">
        <v>547</v>
      </c>
      <c r="B606" s="6" t="s">
        <v>464</v>
      </c>
      <c r="C606" s="5"/>
      <c r="D606" s="5"/>
      <c r="E606" s="132">
        <v>5.25</v>
      </c>
      <c r="F606" s="42"/>
      <c r="G606" s="135"/>
      <c r="H606" s="48"/>
      <c r="I606" s="48"/>
      <c r="J606" s="167"/>
      <c r="L606" s="190">
        <v>5.9799</v>
      </c>
      <c r="Q606" s="48">
        <v>9.55</v>
      </c>
      <c r="R606" s="200">
        <v>5.98</v>
      </c>
      <c r="S606" s="143">
        <v>5.24</v>
      </c>
      <c r="T606" s="207">
        <v>5.1</v>
      </c>
      <c r="U606" s="212">
        <v>13.919642</v>
      </c>
      <c r="X606" s="232">
        <v>10.07</v>
      </c>
    </row>
    <row r="607" spans="1:24" ht="36.75" customHeight="1">
      <c r="A607" s="70">
        <v>548</v>
      </c>
      <c r="B607" s="6" t="s">
        <v>464</v>
      </c>
      <c r="C607" s="5"/>
      <c r="D607" s="5"/>
      <c r="E607" s="132"/>
      <c r="F607" s="42"/>
      <c r="G607" s="135"/>
      <c r="H607" s="48"/>
      <c r="I607" s="135">
        <v>8.469</v>
      </c>
      <c r="J607" s="167"/>
      <c r="L607" s="48"/>
      <c r="R607" s="48"/>
      <c r="T607" s="207">
        <v>33</v>
      </c>
      <c r="U607" s="212"/>
      <c r="X607" s="232"/>
    </row>
    <row r="608" spans="1:24" ht="30.75" customHeight="1">
      <c r="A608" s="28">
        <v>549</v>
      </c>
      <c r="B608" s="14" t="s">
        <v>48</v>
      </c>
      <c r="C608" s="5"/>
      <c r="D608" s="5"/>
      <c r="E608" s="132">
        <v>4.7034</v>
      </c>
      <c r="F608" s="42"/>
      <c r="G608" s="135"/>
      <c r="H608" s="48"/>
      <c r="I608" s="135">
        <v>4.68</v>
      </c>
      <c r="J608" s="167"/>
      <c r="L608" s="48"/>
      <c r="R608" s="200">
        <v>4.66</v>
      </c>
      <c r="T608" s="207">
        <v>4.5258</v>
      </c>
      <c r="U608" s="212">
        <v>8.07142</v>
      </c>
      <c r="X608" s="232">
        <v>5.67</v>
      </c>
    </row>
    <row r="609" spans="1:24" s="85" customFormat="1" ht="33" customHeight="1">
      <c r="A609" s="70">
        <v>550</v>
      </c>
      <c r="B609" s="14" t="s">
        <v>48</v>
      </c>
      <c r="C609" s="5"/>
      <c r="D609" s="3"/>
      <c r="E609" s="132">
        <v>40.9378</v>
      </c>
      <c r="F609" s="42"/>
      <c r="G609" s="135"/>
      <c r="H609" s="48"/>
      <c r="I609" s="135">
        <v>40.905</v>
      </c>
      <c r="J609" s="167"/>
      <c r="K609" s="122"/>
      <c r="L609" s="48"/>
      <c r="M609" s="122"/>
      <c r="N609" s="122"/>
      <c r="O609" s="122"/>
      <c r="P609" s="122"/>
      <c r="Q609" s="122"/>
      <c r="R609" s="200">
        <v>31.56</v>
      </c>
      <c r="S609" s="122"/>
      <c r="T609" s="207">
        <v>39.557</v>
      </c>
      <c r="U609" s="212">
        <v>58.83928</v>
      </c>
      <c r="V609" s="122"/>
      <c r="W609" s="122"/>
      <c r="X609" s="232">
        <v>47.27</v>
      </c>
    </row>
    <row r="610" spans="1:24" s="85" customFormat="1" ht="30.75" customHeight="1">
      <c r="A610" s="28">
        <v>551</v>
      </c>
      <c r="B610" s="14" t="s">
        <v>48</v>
      </c>
      <c r="C610" s="5"/>
      <c r="D610" s="3"/>
      <c r="E610" s="132">
        <v>36.595600000000005</v>
      </c>
      <c r="F610" s="42"/>
      <c r="G610" s="135"/>
      <c r="H610" s="48"/>
      <c r="I610" s="48"/>
      <c r="J610" s="167"/>
      <c r="K610" s="122"/>
      <c r="L610" s="48"/>
      <c r="M610" s="122"/>
      <c r="N610" s="122"/>
      <c r="O610" s="122"/>
      <c r="P610" s="122"/>
      <c r="Q610" s="122"/>
      <c r="R610" s="48"/>
      <c r="S610" s="122"/>
      <c r="T610" s="207">
        <v>34.526</v>
      </c>
      <c r="U610" s="212">
        <v>70.51785</v>
      </c>
      <c r="V610" s="122"/>
      <c r="W610" s="122"/>
      <c r="X610" s="122"/>
    </row>
    <row r="611" spans="1:24" s="85" customFormat="1" ht="43.5" customHeight="1">
      <c r="A611" s="70">
        <v>552</v>
      </c>
      <c r="B611" s="4" t="s">
        <v>465</v>
      </c>
      <c r="C611" s="5"/>
      <c r="D611" s="3"/>
      <c r="E611" s="132">
        <v>5.06</v>
      </c>
      <c r="F611" s="42"/>
      <c r="G611" s="143">
        <v>8.9</v>
      </c>
      <c r="H611" s="48"/>
      <c r="I611" s="48"/>
      <c r="J611" s="167"/>
      <c r="K611" s="122"/>
      <c r="L611" s="190">
        <v>6.4998</v>
      </c>
      <c r="M611" s="122"/>
      <c r="N611" s="122"/>
      <c r="O611" s="122"/>
      <c r="P611" s="122"/>
      <c r="Q611" s="122"/>
      <c r="R611" s="48"/>
      <c r="S611" s="143">
        <v>4.82</v>
      </c>
      <c r="T611" s="207">
        <v>4.692</v>
      </c>
      <c r="U611" s="212">
        <v>18.97321</v>
      </c>
      <c r="V611" s="122"/>
      <c r="W611" s="122"/>
      <c r="X611" s="122"/>
    </row>
    <row r="612" spans="1:24" s="85" customFormat="1" ht="44.25" customHeight="1">
      <c r="A612" s="28">
        <v>553</v>
      </c>
      <c r="B612" s="4" t="s">
        <v>465</v>
      </c>
      <c r="C612" s="5"/>
      <c r="D612" s="3"/>
      <c r="E612" s="132">
        <v>9.9</v>
      </c>
      <c r="F612" s="42"/>
      <c r="G612" s="143">
        <v>24.88</v>
      </c>
      <c r="H612" s="48"/>
      <c r="I612" s="48"/>
      <c r="J612" s="167"/>
      <c r="K612" s="122"/>
      <c r="L612" s="190">
        <v>21.9998</v>
      </c>
      <c r="M612" s="122"/>
      <c r="N612" s="122"/>
      <c r="O612" s="122"/>
      <c r="P612" s="122"/>
      <c r="Q612" s="122"/>
      <c r="R612" s="48"/>
      <c r="S612" s="143">
        <v>9.44</v>
      </c>
      <c r="T612" s="207">
        <v>9.18</v>
      </c>
      <c r="U612" s="212">
        <v>68.16071</v>
      </c>
      <c r="V612" s="122"/>
      <c r="W612" s="122"/>
      <c r="X612" s="122"/>
    </row>
    <row r="613" spans="1:24" s="85" customFormat="1" ht="28.5" customHeight="1">
      <c r="A613" s="70">
        <v>554</v>
      </c>
      <c r="B613" s="4" t="s">
        <v>340</v>
      </c>
      <c r="C613" s="5"/>
      <c r="D613" s="3"/>
      <c r="E613" s="132">
        <v>5.4207</v>
      </c>
      <c r="F613" s="42"/>
      <c r="G613" s="143"/>
      <c r="H613" s="48"/>
      <c r="I613" s="135">
        <v>3.015</v>
      </c>
      <c r="J613" s="167"/>
      <c r="K613" s="122"/>
      <c r="L613" s="190"/>
      <c r="M613" s="122"/>
      <c r="N613" s="122"/>
      <c r="O613" s="122"/>
      <c r="P613" s="122"/>
      <c r="Q613" s="122"/>
      <c r="R613" s="48">
        <v>2.97</v>
      </c>
      <c r="S613" s="122"/>
      <c r="T613" s="207">
        <v>5.518</v>
      </c>
      <c r="U613" s="212">
        <v>9.67857</v>
      </c>
      <c r="V613" s="122"/>
      <c r="W613" s="122"/>
      <c r="X613" s="122"/>
    </row>
    <row r="614" spans="1:24" s="85" customFormat="1" ht="29.25" customHeight="1">
      <c r="A614" s="28">
        <v>555</v>
      </c>
      <c r="B614" s="4" t="s">
        <v>340</v>
      </c>
      <c r="C614" s="5"/>
      <c r="D614" s="3"/>
      <c r="E614" s="132">
        <v>8.649</v>
      </c>
      <c r="F614" s="42"/>
      <c r="G614" s="143"/>
      <c r="H614" s="48"/>
      <c r="I614" s="135">
        <v>8.64</v>
      </c>
      <c r="J614" s="167"/>
      <c r="K614" s="122"/>
      <c r="L614" s="190"/>
      <c r="M614" s="122"/>
      <c r="N614" s="122"/>
      <c r="O614" s="122"/>
      <c r="P614" s="122"/>
      <c r="Q614" s="122"/>
      <c r="R614" s="48">
        <v>8.52</v>
      </c>
      <c r="S614" s="122"/>
      <c r="T614" s="207">
        <v>8.364</v>
      </c>
      <c r="U614" s="212">
        <v>9.67857</v>
      </c>
      <c r="V614" s="122"/>
      <c r="W614" s="122"/>
      <c r="X614" s="232">
        <v>10.27</v>
      </c>
    </row>
    <row r="615" spans="1:24" s="85" customFormat="1" ht="42.75" customHeight="1">
      <c r="A615" s="70">
        <v>556</v>
      </c>
      <c r="B615" s="4" t="s">
        <v>134</v>
      </c>
      <c r="C615" s="5"/>
      <c r="D615" s="3"/>
      <c r="E615" s="132">
        <v>4.7502</v>
      </c>
      <c r="F615" s="42"/>
      <c r="G615" s="143">
        <v>6.59</v>
      </c>
      <c r="H615" s="48"/>
      <c r="I615" s="135">
        <v>4.68</v>
      </c>
      <c r="J615" s="167"/>
      <c r="K615" s="122"/>
      <c r="L615" s="190"/>
      <c r="M615" s="122"/>
      <c r="N615" s="122"/>
      <c r="O615" s="122"/>
      <c r="P615" s="122"/>
      <c r="Q615" s="122"/>
      <c r="R615" s="48">
        <v>4.61</v>
      </c>
      <c r="S615" s="122"/>
      <c r="T615" s="207">
        <v>5.3</v>
      </c>
      <c r="U615" s="212">
        <v>8.071428</v>
      </c>
      <c r="V615" s="122"/>
      <c r="W615" s="122"/>
      <c r="X615" s="233"/>
    </row>
    <row r="616" spans="1:24" s="85" customFormat="1" ht="42.75" customHeight="1">
      <c r="A616" s="28">
        <v>557</v>
      </c>
      <c r="B616" s="4" t="s">
        <v>134</v>
      </c>
      <c r="C616" s="5"/>
      <c r="D616" s="3"/>
      <c r="E616" s="132">
        <v>13.2</v>
      </c>
      <c r="F616" s="42"/>
      <c r="G616" s="143">
        <v>17.89</v>
      </c>
      <c r="H616" s="48"/>
      <c r="I616" s="135">
        <v>29.52</v>
      </c>
      <c r="J616" s="167"/>
      <c r="K616" s="122"/>
      <c r="L616" s="190">
        <v>12.54</v>
      </c>
      <c r="M616" s="122"/>
      <c r="N616" s="122"/>
      <c r="O616" s="122"/>
      <c r="P616" s="122"/>
      <c r="Q616" s="122"/>
      <c r="R616" s="48">
        <v>29.11</v>
      </c>
      <c r="S616" s="143">
        <v>12.59</v>
      </c>
      <c r="T616" s="207">
        <v>12.18</v>
      </c>
      <c r="U616" s="212">
        <v>43.52678</v>
      </c>
      <c r="V616" s="122"/>
      <c r="W616" s="122"/>
      <c r="X616" s="233"/>
    </row>
    <row r="617" spans="1:24" s="85" customFormat="1" ht="27.75" customHeight="1">
      <c r="A617" s="70">
        <v>558</v>
      </c>
      <c r="B617" s="4" t="s">
        <v>135</v>
      </c>
      <c r="C617" s="5"/>
      <c r="D617" s="3"/>
      <c r="E617" s="132"/>
      <c r="F617" s="42"/>
      <c r="G617" s="135"/>
      <c r="H617" s="48"/>
      <c r="I617" s="48"/>
      <c r="J617" s="167"/>
      <c r="K617" s="122"/>
      <c r="L617" s="190"/>
      <c r="M617" s="122"/>
      <c r="N617" s="122"/>
      <c r="O617" s="122"/>
      <c r="P617" s="122"/>
      <c r="Q617" s="122"/>
      <c r="R617" s="48"/>
      <c r="S617" s="122"/>
      <c r="T617" s="207">
        <v>4.8389</v>
      </c>
      <c r="U617" s="215">
        <v>44.99</v>
      </c>
      <c r="V617" s="122"/>
      <c r="W617" s="122"/>
      <c r="X617" s="232">
        <v>46.98</v>
      </c>
    </row>
    <row r="618" spans="1:24" s="85" customFormat="1" ht="41.25" customHeight="1">
      <c r="A618" s="28">
        <v>559</v>
      </c>
      <c r="B618" s="4" t="s">
        <v>136</v>
      </c>
      <c r="C618" s="5"/>
      <c r="D618" s="3"/>
      <c r="E618" s="132"/>
      <c r="F618" s="42"/>
      <c r="G618" s="135"/>
      <c r="H618" s="48"/>
      <c r="I618" s="48"/>
      <c r="J618" s="167"/>
      <c r="K618" s="122"/>
      <c r="L618" s="190"/>
      <c r="M618" s="122"/>
      <c r="N618" s="122"/>
      <c r="O618" s="122"/>
      <c r="P618" s="122"/>
      <c r="Q618" s="122"/>
      <c r="R618" s="48">
        <v>7.93</v>
      </c>
      <c r="S618" s="122"/>
      <c r="T618" s="207">
        <v>7.772</v>
      </c>
      <c r="U618" s="212">
        <v>13.258928</v>
      </c>
      <c r="V618" s="122"/>
      <c r="W618" s="122"/>
      <c r="X618" s="122"/>
    </row>
    <row r="619" spans="1:21" ht="65.25" customHeight="1">
      <c r="A619" s="70">
        <v>560</v>
      </c>
      <c r="B619" s="6" t="s">
        <v>466</v>
      </c>
      <c r="C619" s="5"/>
      <c r="D619" s="5"/>
      <c r="E619" s="132">
        <v>8.757</v>
      </c>
      <c r="F619" s="42"/>
      <c r="G619" s="135"/>
      <c r="H619" s="48"/>
      <c r="I619" s="48"/>
      <c r="J619" s="167"/>
      <c r="L619" s="190">
        <v>10.89</v>
      </c>
      <c r="R619" s="48"/>
      <c r="T619" s="207">
        <v>8.53</v>
      </c>
      <c r="U619" s="212">
        <v>14.616071</v>
      </c>
    </row>
    <row r="620" spans="1:21" ht="65.25" customHeight="1">
      <c r="A620" s="28">
        <v>561</v>
      </c>
      <c r="B620" s="6" t="s">
        <v>466</v>
      </c>
      <c r="C620" s="5"/>
      <c r="D620" s="5"/>
      <c r="E620" s="132"/>
      <c r="F620" s="42"/>
      <c r="G620" s="135"/>
      <c r="H620" s="48"/>
      <c r="I620" s="48"/>
      <c r="J620" s="167"/>
      <c r="L620" s="190"/>
      <c r="R620" s="48"/>
      <c r="T620" s="207">
        <v>25</v>
      </c>
      <c r="U620" s="212">
        <v>51.866071</v>
      </c>
    </row>
    <row r="621" spans="1:24" s="85" customFormat="1" ht="39" customHeight="1">
      <c r="A621" s="70">
        <v>562</v>
      </c>
      <c r="B621" s="4" t="s">
        <v>467</v>
      </c>
      <c r="C621" s="3"/>
      <c r="D621" s="3"/>
      <c r="E621" s="132">
        <v>9.7541</v>
      </c>
      <c r="F621" s="42"/>
      <c r="G621" s="135"/>
      <c r="H621" s="48"/>
      <c r="I621" s="48"/>
      <c r="J621" s="167"/>
      <c r="K621" s="122"/>
      <c r="L621" s="190"/>
      <c r="M621" s="122"/>
      <c r="N621" s="122"/>
      <c r="O621" s="122"/>
      <c r="P621" s="122"/>
      <c r="Q621" s="122"/>
      <c r="R621" s="200">
        <v>7.16</v>
      </c>
      <c r="S621" s="122"/>
      <c r="T621" s="207">
        <v>9.704</v>
      </c>
      <c r="U621" s="212">
        <v>16.321428</v>
      </c>
      <c r="V621" s="122"/>
      <c r="W621" s="122"/>
      <c r="X621" s="122"/>
    </row>
    <row r="622" spans="1:24" s="85" customFormat="1" ht="40.5" customHeight="1">
      <c r="A622" s="28">
        <v>563</v>
      </c>
      <c r="B622" s="4" t="s">
        <v>49</v>
      </c>
      <c r="C622" s="3"/>
      <c r="D622" s="3"/>
      <c r="E622" s="132">
        <v>15.6479</v>
      </c>
      <c r="F622" s="42"/>
      <c r="G622" s="135"/>
      <c r="H622" s="48"/>
      <c r="I622" s="48"/>
      <c r="J622" s="167"/>
      <c r="K622" s="122"/>
      <c r="L622" s="190"/>
      <c r="M622" s="122"/>
      <c r="N622" s="122"/>
      <c r="O622" s="122"/>
      <c r="P622" s="122"/>
      <c r="Q622" s="122"/>
      <c r="R622" s="200">
        <v>10.99</v>
      </c>
      <c r="S622" s="122"/>
      <c r="T622" s="207">
        <v>16.023</v>
      </c>
      <c r="U622" s="212">
        <v>25.741071</v>
      </c>
      <c r="V622" s="122"/>
      <c r="W622" s="122"/>
      <c r="X622" s="122"/>
    </row>
    <row r="623" spans="1:24" s="85" customFormat="1" ht="40.5" customHeight="1">
      <c r="A623" s="70">
        <v>564</v>
      </c>
      <c r="B623" s="4" t="s">
        <v>298</v>
      </c>
      <c r="C623" s="5"/>
      <c r="D623" s="3"/>
      <c r="E623" s="132">
        <v>220.59040000000002</v>
      </c>
      <c r="F623" s="42"/>
      <c r="G623" s="135"/>
      <c r="H623" s="48">
        <v>224.65</v>
      </c>
      <c r="I623" s="48"/>
      <c r="J623" s="167"/>
      <c r="K623" s="122"/>
      <c r="L623" s="190">
        <v>220.6499</v>
      </c>
      <c r="M623" s="122"/>
      <c r="N623" s="122"/>
      <c r="O623" s="195">
        <v>220.26</v>
      </c>
      <c r="P623" s="122"/>
      <c r="Q623" s="122"/>
      <c r="R623" s="48">
        <v>222.022</v>
      </c>
      <c r="S623" s="122"/>
      <c r="T623" s="207">
        <v>220.4852</v>
      </c>
      <c r="U623" s="212">
        <v>268.433035</v>
      </c>
      <c r="V623" s="122"/>
      <c r="W623" s="122"/>
      <c r="X623" s="122"/>
    </row>
    <row r="624" spans="1:24" s="85" customFormat="1" ht="40.5" customHeight="1">
      <c r="A624" s="28">
        <v>565</v>
      </c>
      <c r="B624" s="4" t="s">
        <v>298</v>
      </c>
      <c r="C624" s="5"/>
      <c r="D624" s="3"/>
      <c r="E624" s="132">
        <v>1101.7502</v>
      </c>
      <c r="F624" s="42"/>
      <c r="G624" s="135"/>
      <c r="H624" s="48">
        <v>1123.68</v>
      </c>
      <c r="I624" s="48"/>
      <c r="J624" s="167"/>
      <c r="K624" s="122"/>
      <c r="L624" s="190">
        <v>1101.7999</v>
      </c>
      <c r="M624" s="122"/>
      <c r="N624" s="122"/>
      <c r="O624" s="195">
        <v>1101.64</v>
      </c>
      <c r="P624" s="122"/>
      <c r="Q624" s="122"/>
      <c r="R624" s="48">
        <v>1107.04</v>
      </c>
      <c r="S624" s="122"/>
      <c r="T624" s="207">
        <v>1101.94</v>
      </c>
      <c r="U624" s="212">
        <v>1336.821428</v>
      </c>
      <c r="V624" s="122"/>
      <c r="W624" s="122"/>
      <c r="X624" s="122"/>
    </row>
    <row r="625" spans="1:21" ht="42" customHeight="1">
      <c r="A625" s="70">
        <v>566</v>
      </c>
      <c r="B625" s="6" t="s">
        <v>468</v>
      </c>
      <c r="C625" s="5"/>
      <c r="D625" s="5"/>
      <c r="E625" s="132"/>
      <c r="F625" s="42"/>
      <c r="G625" s="135"/>
      <c r="H625" s="48"/>
      <c r="I625" s="48"/>
      <c r="J625" s="167"/>
      <c r="L625" s="190"/>
      <c r="R625" s="48"/>
      <c r="T625" s="207">
        <v>1068</v>
      </c>
      <c r="U625" s="212">
        <v>1213.839285</v>
      </c>
    </row>
    <row r="626" spans="1:24" s="85" customFormat="1" ht="52.5" customHeight="1">
      <c r="A626" s="28">
        <v>567</v>
      </c>
      <c r="B626" s="4" t="s">
        <v>137</v>
      </c>
      <c r="C626" s="5"/>
      <c r="D626" s="3"/>
      <c r="E626" s="132">
        <v>15.8158</v>
      </c>
      <c r="F626" s="42"/>
      <c r="G626" s="135"/>
      <c r="H626" s="48"/>
      <c r="I626" s="48"/>
      <c r="J626" s="167"/>
      <c r="K626" s="122"/>
      <c r="L626" s="190"/>
      <c r="M626" s="122"/>
      <c r="N626" s="122"/>
      <c r="O626" s="122"/>
      <c r="P626" s="122"/>
      <c r="Q626" s="122"/>
      <c r="R626" s="48"/>
      <c r="S626" s="122"/>
      <c r="T626" s="207">
        <v>10.69</v>
      </c>
      <c r="U626" s="212">
        <v>15.258928</v>
      </c>
      <c r="V626" s="122"/>
      <c r="W626" s="122"/>
      <c r="X626" s="122"/>
    </row>
    <row r="627" spans="1:24" s="85" customFormat="1" ht="60.75" customHeight="1">
      <c r="A627" s="70">
        <v>568</v>
      </c>
      <c r="B627" s="4" t="s">
        <v>137</v>
      </c>
      <c r="C627" s="5"/>
      <c r="D627" s="3"/>
      <c r="E627" s="132">
        <v>26.4182</v>
      </c>
      <c r="F627" s="42"/>
      <c r="G627" s="143">
        <v>14.98</v>
      </c>
      <c r="H627" s="48"/>
      <c r="I627" s="135">
        <v>26.397</v>
      </c>
      <c r="J627" s="167"/>
      <c r="K627" s="122"/>
      <c r="L627" s="190"/>
      <c r="M627" s="122"/>
      <c r="N627" s="122"/>
      <c r="O627" s="122"/>
      <c r="P627" s="122"/>
      <c r="Q627" s="122"/>
      <c r="R627" s="48">
        <v>26.03</v>
      </c>
      <c r="S627" s="122"/>
      <c r="T627" s="207">
        <v>17.75</v>
      </c>
      <c r="U627" s="212">
        <v>34.258928</v>
      </c>
      <c r="V627" s="122"/>
      <c r="W627" s="122"/>
      <c r="X627" s="122"/>
    </row>
    <row r="628" spans="1:10" ht="13.5" customHeight="1">
      <c r="A628" s="280" t="s">
        <v>50</v>
      </c>
      <c r="B628" s="280"/>
      <c r="C628" s="280"/>
      <c r="D628" s="280"/>
      <c r="E628" s="280"/>
      <c r="F628" s="280"/>
      <c r="G628" s="280"/>
      <c r="H628" s="280"/>
      <c r="I628" s="280"/>
      <c r="J628" s="167"/>
    </row>
    <row r="629" spans="1:24" ht="38.25" customHeight="1">
      <c r="A629" s="70">
        <v>569</v>
      </c>
      <c r="B629" s="6" t="s">
        <v>138</v>
      </c>
      <c r="C629" s="5"/>
      <c r="D629" s="5"/>
      <c r="E629" s="5">
        <v>9.9</v>
      </c>
      <c r="F629" s="42"/>
      <c r="G629" s="48"/>
      <c r="H629" s="48"/>
      <c r="I629" s="143">
        <v>32.49</v>
      </c>
      <c r="J629" s="167"/>
      <c r="L629" s="189">
        <v>18</v>
      </c>
      <c r="R629" s="120">
        <v>18.04</v>
      </c>
      <c r="S629" s="143">
        <v>9.44</v>
      </c>
      <c r="T629" s="207">
        <v>30.185</v>
      </c>
      <c r="U629" s="212">
        <v>70.3839285</v>
      </c>
      <c r="X629" s="232">
        <v>13.18</v>
      </c>
    </row>
    <row r="630" spans="1:24" ht="38.25" customHeight="1">
      <c r="A630" s="70">
        <v>570</v>
      </c>
      <c r="B630" s="6" t="s">
        <v>138</v>
      </c>
      <c r="C630" s="5"/>
      <c r="D630" s="5"/>
      <c r="E630" s="5">
        <v>11</v>
      </c>
      <c r="F630" s="42"/>
      <c r="G630" s="48"/>
      <c r="H630" s="48"/>
      <c r="I630" s="143">
        <v>51.3</v>
      </c>
      <c r="J630" s="167"/>
      <c r="L630" s="189">
        <v>22</v>
      </c>
      <c r="R630" s="172">
        <v>25.6</v>
      </c>
      <c r="S630" s="143">
        <v>10.45</v>
      </c>
      <c r="T630" s="207">
        <v>10.2</v>
      </c>
      <c r="U630" s="212">
        <v>110.25</v>
      </c>
      <c r="X630" s="232">
        <v>17.76</v>
      </c>
    </row>
    <row r="631" spans="1:10" ht="13.5" customHeight="1">
      <c r="A631" s="280" t="s">
        <v>51</v>
      </c>
      <c r="B631" s="280"/>
      <c r="C631" s="280"/>
      <c r="D631" s="280"/>
      <c r="E631" s="280"/>
      <c r="F631" s="280"/>
      <c r="G631" s="280"/>
      <c r="H631" s="280"/>
      <c r="I631" s="280"/>
      <c r="J631" s="167"/>
    </row>
    <row r="632" spans="1:21" ht="36.75" customHeight="1">
      <c r="A632" s="28">
        <v>571</v>
      </c>
      <c r="B632" s="4" t="s">
        <v>469</v>
      </c>
      <c r="C632" s="5">
        <v>289</v>
      </c>
      <c r="D632" s="3"/>
      <c r="E632" s="3"/>
      <c r="F632" s="42"/>
      <c r="G632" s="48"/>
      <c r="H632" s="48"/>
      <c r="I632" s="120"/>
      <c r="J632" s="167"/>
      <c r="L632" s="190"/>
      <c r="R632" s="48"/>
      <c r="T632" s="207"/>
      <c r="U632" s="212"/>
    </row>
    <row r="633" spans="1:21" ht="40.5" customHeight="1">
      <c r="A633" s="70">
        <v>572</v>
      </c>
      <c r="B633" s="6" t="s">
        <v>52</v>
      </c>
      <c r="C633" s="5"/>
      <c r="D633" s="5"/>
      <c r="E633" s="3">
        <v>1.0334</v>
      </c>
      <c r="F633" s="42"/>
      <c r="G633" s="48"/>
      <c r="H633" s="48">
        <v>14.64</v>
      </c>
      <c r="I633" s="120"/>
      <c r="J633" s="167"/>
      <c r="L633" s="190"/>
      <c r="R633" s="48"/>
      <c r="T633" s="210"/>
      <c r="U633" s="212"/>
    </row>
    <row r="634" spans="1:21" ht="19.5" customHeight="1">
      <c r="A634" s="28">
        <v>573</v>
      </c>
      <c r="B634" s="6" t="s">
        <v>52</v>
      </c>
      <c r="C634" s="3"/>
      <c r="D634" s="5"/>
      <c r="E634" s="3">
        <v>0.8625</v>
      </c>
      <c r="F634" s="42"/>
      <c r="G634" s="48"/>
      <c r="H634" s="48">
        <v>1.062</v>
      </c>
      <c r="I634" s="120"/>
      <c r="J634" s="167"/>
      <c r="L634" s="190"/>
      <c r="R634" s="48">
        <v>1.037</v>
      </c>
      <c r="T634" s="207">
        <v>0.7943</v>
      </c>
      <c r="U634" s="212"/>
    </row>
    <row r="635" spans="1:21" ht="20.25" customHeight="1">
      <c r="A635" s="70">
        <v>574</v>
      </c>
      <c r="B635" s="6" t="s">
        <v>52</v>
      </c>
      <c r="C635" s="3"/>
      <c r="D635" s="5"/>
      <c r="E635" s="5">
        <v>0.7207</v>
      </c>
      <c r="F635" s="42"/>
      <c r="G635" s="48"/>
      <c r="H635" s="48"/>
      <c r="I635" s="120"/>
      <c r="J635" s="167"/>
      <c r="L635" s="190"/>
      <c r="R635" s="48">
        <v>0.734</v>
      </c>
      <c r="T635" s="207">
        <v>0.7339</v>
      </c>
      <c r="U635" s="212"/>
    </row>
    <row r="636" spans="1:21" ht="42" customHeight="1">
      <c r="A636" s="28">
        <v>575</v>
      </c>
      <c r="B636" s="6" t="s">
        <v>470</v>
      </c>
      <c r="C636" s="5"/>
      <c r="D636" s="3"/>
      <c r="E636" s="5"/>
      <c r="F636" s="42"/>
      <c r="G636" s="48"/>
      <c r="H636" s="48"/>
      <c r="I636" s="120"/>
      <c r="J636" s="167"/>
      <c r="L636" s="190">
        <v>1690</v>
      </c>
      <c r="Q636" s="48">
        <v>1520</v>
      </c>
      <c r="R636" s="48">
        <v>1545.17</v>
      </c>
      <c r="T636" s="207">
        <v>1550.57</v>
      </c>
      <c r="U636" s="212">
        <v>1870.714285</v>
      </c>
    </row>
    <row r="637" spans="1:21" ht="18.75" customHeight="1">
      <c r="A637" s="70">
        <v>576</v>
      </c>
      <c r="B637" s="6" t="s">
        <v>139</v>
      </c>
      <c r="C637" s="3"/>
      <c r="D637" s="5"/>
      <c r="E637" s="5">
        <v>0.267</v>
      </c>
      <c r="F637" s="42"/>
      <c r="G637" s="48"/>
      <c r="H637" s="48"/>
      <c r="I637" s="120"/>
      <c r="J637" s="167"/>
      <c r="L637" s="190">
        <v>0.3686</v>
      </c>
      <c r="R637" s="48">
        <v>0.3221</v>
      </c>
      <c r="T637" s="207">
        <v>0.2747</v>
      </c>
      <c r="U637" s="212">
        <v>0.4483928</v>
      </c>
    </row>
    <row r="638" spans="1:21" ht="18.75" customHeight="1">
      <c r="A638" s="28">
        <v>577</v>
      </c>
      <c r="B638" s="6" t="s">
        <v>139</v>
      </c>
      <c r="C638" s="3"/>
      <c r="D638" s="5"/>
      <c r="E638" s="5">
        <v>0.49629999999999996</v>
      </c>
      <c r="F638" s="42"/>
      <c r="G638" s="48"/>
      <c r="H638" s="48"/>
      <c r="I638" s="120"/>
      <c r="J638" s="167"/>
      <c r="L638" s="190">
        <v>0.6527</v>
      </c>
      <c r="R638" s="48">
        <v>0.5986</v>
      </c>
      <c r="T638" s="207">
        <v>0.5105000000000001</v>
      </c>
      <c r="U638" s="212">
        <v>39.330357</v>
      </c>
    </row>
    <row r="639" spans="1:21" ht="18.75" customHeight="1">
      <c r="A639" s="70">
        <v>578</v>
      </c>
      <c r="B639" s="6" t="s">
        <v>139</v>
      </c>
      <c r="C639" s="3"/>
      <c r="D639" s="5"/>
      <c r="E639" s="5">
        <v>1.0103</v>
      </c>
      <c r="F639" s="42"/>
      <c r="G639" s="48"/>
      <c r="H639" s="48"/>
      <c r="I639" s="120"/>
      <c r="J639" s="167"/>
      <c r="L639" s="190">
        <v>1.3029</v>
      </c>
      <c r="R639" s="48">
        <v>1.2184</v>
      </c>
      <c r="T639" s="207">
        <v>1.0394</v>
      </c>
      <c r="U639" s="212">
        <v>1.521785</v>
      </c>
    </row>
    <row r="640" spans="1:21" ht="30.75" customHeight="1">
      <c r="A640" s="28">
        <v>579</v>
      </c>
      <c r="B640" s="6" t="s">
        <v>471</v>
      </c>
      <c r="C640" s="5"/>
      <c r="D640" s="5"/>
      <c r="E640" s="18">
        <v>1.2702</v>
      </c>
      <c r="F640" s="42"/>
      <c r="G640" s="48"/>
      <c r="H640" s="48"/>
      <c r="I640" s="120"/>
      <c r="J640" s="167"/>
      <c r="L640" s="190"/>
      <c r="R640" s="48">
        <v>1.475</v>
      </c>
      <c r="T640" s="207">
        <v>1.2890000000000001</v>
      </c>
      <c r="U640" s="212">
        <v>1.861785</v>
      </c>
    </row>
    <row r="641" spans="1:21" ht="32.25" customHeight="1">
      <c r="A641" s="70">
        <v>580</v>
      </c>
      <c r="B641" s="6" t="s">
        <v>471</v>
      </c>
      <c r="C641" s="5"/>
      <c r="D641" s="5"/>
      <c r="E641" s="18">
        <v>6.8519</v>
      </c>
      <c r="F641" s="42"/>
      <c r="G641" s="48"/>
      <c r="H641" s="48"/>
      <c r="I641" s="120"/>
      <c r="J641" s="167"/>
      <c r="L641" s="190"/>
      <c r="R641" s="48">
        <v>7.5678</v>
      </c>
      <c r="T641" s="207">
        <v>6.8587</v>
      </c>
      <c r="U641" s="212">
        <v>9.2339285</v>
      </c>
    </row>
    <row r="642" spans="1:21" ht="45.75" customHeight="1">
      <c r="A642" s="28">
        <v>581</v>
      </c>
      <c r="B642" s="6" t="s">
        <v>471</v>
      </c>
      <c r="C642" s="5"/>
      <c r="D642" s="5"/>
      <c r="E642" s="3">
        <v>5.4329</v>
      </c>
      <c r="F642" s="42"/>
      <c r="G642" s="48"/>
      <c r="H642" s="48"/>
      <c r="I642" s="120"/>
      <c r="J642" s="167"/>
      <c r="L642" s="190"/>
      <c r="R642" s="48">
        <v>5.3844</v>
      </c>
      <c r="T642" s="207">
        <v>5.4382</v>
      </c>
      <c r="U642" s="212">
        <v>6.591964</v>
      </c>
    </row>
    <row r="643" spans="1:21" ht="45.75" customHeight="1">
      <c r="A643" s="70">
        <v>582</v>
      </c>
      <c r="B643" s="6" t="s">
        <v>471</v>
      </c>
      <c r="C643" s="5"/>
      <c r="D643" s="5"/>
      <c r="E643" s="18">
        <v>0.7169</v>
      </c>
      <c r="F643" s="42"/>
      <c r="G643" s="48"/>
      <c r="H643" s="48"/>
      <c r="I643" s="120"/>
      <c r="J643" s="167"/>
      <c r="L643" s="190"/>
      <c r="R643" s="48">
        <v>0.8338</v>
      </c>
      <c r="T643" s="207">
        <v>0.7084</v>
      </c>
      <c r="U643" s="212">
        <v>1.085714</v>
      </c>
    </row>
    <row r="644" spans="1:21" ht="20.25" customHeight="1">
      <c r="A644" s="28">
        <v>583</v>
      </c>
      <c r="B644" s="6" t="s">
        <v>140</v>
      </c>
      <c r="C644" s="3"/>
      <c r="D644" s="5"/>
      <c r="E644" s="3">
        <v>0.1025</v>
      </c>
      <c r="F644" s="42"/>
      <c r="G644" s="48"/>
      <c r="H644" s="48"/>
      <c r="I644" s="120"/>
      <c r="J644" s="167"/>
      <c r="L644" s="190">
        <v>0.2007</v>
      </c>
      <c r="R644" s="48"/>
      <c r="T644" s="207">
        <v>0.10200000000000001</v>
      </c>
      <c r="U644" s="212">
        <v>0.221875</v>
      </c>
    </row>
    <row r="645" spans="1:10" ht="20.25" customHeight="1">
      <c r="A645" s="280" t="s">
        <v>20</v>
      </c>
      <c r="B645" s="280"/>
      <c r="C645" s="280"/>
      <c r="D645" s="280"/>
      <c r="E645" s="280"/>
      <c r="F645" s="280"/>
      <c r="G645" s="280"/>
      <c r="H645" s="280"/>
      <c r="I645" s="280"/>
      <c r="J645" s="167"/>
    </row>
    <row r="646" spans="1:21" ht="30.75" customHeight="1">
      <c r="A646" s="70">
        <v>584</v>
      </c>
      <c r="B646" s="6" t="s">
        <v>341</v>
      </c>
      <c r="C646" s="5"/>
      <c r="D646" s="5"/>
      <c r="E646" s="18">
        <v>0.0446</v>
      </c>
      <c r="F646" s="5"/>
      <c r="G646" s="48">
        <v>0.0358</v>
      </c>
      <c r="H646" s="48"/>
      <c r="I646" s="48"/>
      <c r="J646" s="167"/>
      <c r="K646" s="48"/>
      <c r="L646" s="190">
        <v>0.144</v>
      </c>
      <c r="O646" s="195"/>
      <c r="R646" s="48">
        <v>0.0944</v>
      </c>
      <c r="S646" s="143">
        <v>0.029</v>
      </c>
      <c r="T646" s="207">
        <v>0.031100000000000003</v>
      </c>
      <c r="U646" s="215">
        <v>0.1695</v>
      </c>
    </row>
    <row r="647" spans="1:21" ht="35.25" customHeight="1">
      <c r="A647" s="70">
        <v>585</v>
      </c>
      <c r="B647" s="6" t="s">
        <v>341</v>
      </c>
      <c r="C647" s="5"/>
      <c r="D647" s="5"/>
      <c r="E647" s="3">
        <v>0.23479999999999998</v>
      </c>
      <c r="F647" s="5"/>
      <c r="G647" s="48">
        <v>0.2968</v>
      </c>
      <c r="H647" s="48"/>
      <c r="I647" s="48"/>
      <c r="J647" s="167"/>
      <c r="K647" s="48">
        <v>0.205</v>
      </c>
      <c r="L647" s="190">
        <v>0.662</v>
      </c>
      <c r="O647" s="195">
        <v>0.5719</v>
      </c>
      <c r="R647" s="200">
        <v>0.158</v>
      </c>
      <c r="S647" s="143">
        <v>0.164</v>
      </c>
      <c r="T647" s="207">
        <v>0.364</v>
      </c>
      <c r="U647" s="212">
        <v>0.3408035</v>
      </c>
    </row>
    <row r="648" spans="1:21" ht="30.75" customHeight="1">
      <c r="A648" s="70">
        <v>586</v>
      </c>
      <c r="B648" s="6" t="s">
        <v>341</v>
      </c>
      <c r="C648" s="5"/>
      <c r="D648" s="5"/>
      <c r="E648" s="5">
        <v>0.1361</v>
      </c>
      <c r="F648" s="133">
        <v>0.13</v>
      </c>
      <c r="G648" s="48">
        <v>0.1397</v>
      </c>
      <c r="H648" s="48"/>
      <c r="I648" s="48"/>
      <c r="J648" s="167"/>
      <c r="K648" s="48"/>
      <c r="L648" s="190">
        <v>0.1379</v>
      </c>
      <c r="O648" s="195"/>
      <c r="R648" s="48">
        <v>0.1354</v>
      </c>
      <c r="T648" s="207">
        <v>0.13770000000000002</v>
      </c>
      <c r="U648" s="212">
        <v>0.2223214</v>
      </c>
    </row>
    <row r="649" spans="1:21" ht="30.75" customHeight="1">
      <c r="A649" s="70">
        <v>587</v>
      </c>
      <c r="B649" s="6" t="s">
        <v>543</v>
      </c>
      <c r="C649" s="5"/>
      <c r="D649" s="5"/>
      <c r="E649" s="18">
        <v>0.1455</v>
      </c>
      <c r="F649" s="133"/>
      <c r="G649" s="48">
        <v>0.1949</v>
      </c>
      <c r="H649" s="48"/>
      <c r="I649" s="48"/>
      <c r="J649" s="167"/>
      <c r="K649" s="48"/>
      <c r="L649" s="190">
        <v>0.1929</v>
      </c>
      <c r="O649" s="195"/>
      <c r="R649" s="48"/>
      <c r="T649" s="207">
        <v>0.19160000000000002</v>
      </c>
      <c r="U649" s="212">
        <v>0.22380952</v>
      </c>
    </row>
    <row r="650" spans="1:21" ht="30.75" customHeight="1">
      <c r="A650" s="70">
        <v>588</v>
      </c>
      <c r="B650" s="6" t="s">
        <v>602</v>
      </c>
      <c r="C650" s="5"/>
      <c r="D650" s="5"/>
      <c r="E650" s="18"/>
      <c r="F650" s="133"/>
      <c r="G650" s="48"/>
      <c r="H650" s="48"/>
      <c r="I650" s="48"/>
      <c r="J650" s="167"/>
      <c r="K650" s="48">
        <v>0.015</v>
      </c>
      <c r="L650" s="190"/>
      <c r="O650" s="195"/>
      <c r="R650" s="48"/>
      <c r="T650" s="207"/>
      <c r="U650" s="212"/>
    </row>
    <row r="651" spans="1:21" ht="33" customHeight="1">
      <c r="A651" s="70">
        <v>589</v>
      </c>
      <c r="B651" s="6" t="s">
        <v>472</v>
      </c>
      <c r="C651" s="5"/>
      <c r="D651" s="5"/>
      <c r="E651" s="3">
        <v>0.45439999999999997</v>
      </c>
      <c r="F651" s="133"/>
      <c r="G651" s="48">
        <v>0.4794</v>
      </c>
      <c r="H651" s="48"/>
      <c r="I651" s="48"/>
      <c r="J651" s="167"/>
      <c r="K651" s="48"/>
      <c r="L651" s="190"/>
      <c r="O651" s="195"/>
      <c r="P651" s="143">
        <f>1.64/10</f>
        <v>0.16399999999999998</v>
      </c>
      <c r="R651" s="48">
        <v>0.166</v>
      </c>
      <c r="S651" s="143">
        <v>0.155</v>
      </c>
      <c r="T651" s="207">
        <v>0.1605</v>
      </c>
      <c r="U651" s="212">
        <v>0.735714</v>
      </c>
    </row>
    <row r="652" spans="1:21" ht="24.75" customHeight="1">
      <c r="A652" s="70">
        <v>590</v>
      </c>
      <c r="B652" s="6" t="s">
        <v>472</v>
      </c>
      <c r="C652" s="5"/>
      <c r="D652" s="5"/>
      <c r="E652" s="18">
        <v>0.0988</v>
      </c>
      <c r="F652" s="133">
        <v>0.085</v>
      </c>
      <c r="G652" s="48">
        <v>0.1196</v>
      </c>
      <c r="H652" s="48"/>
      <c r="I652" s="48"/>
      <c r="J652" s="167"/>
      <c r="K652" s="179"/>
      <c r="L652" s="190"/>
      <c r="O652" s="195"/>
      <c r="R652" s="48">
        <v>0.11</v>
      </c>
      <c r="T652" s="207">
        <v>0.10980000000000001</v>
      </c>
      <c r="U652" s="212">
        <v>0.190625</v>
      </c>
    </row>
    <row r="653" spans="1:21" ht="26.25" customHeight="1">
      <c r="A653" s="70">
        <v>591</v>
      </c>
      <c r="B653" s="6" t="s">
        <v>473</v>
      </c>
      <c r="C653" s="5"/>
      <c r="D653" s="5"/>
      <c r="E653" s="18">
        <v>0.18969999999999998</v>
      </c>
      <c r="F653" s="133">
        <v>0.18</v>
      </c>
      <c r="G653" s="48">
        <v>0.2627</v>
      </c>
      <c r="H653" s="48"/>
      <c r="I653" s="135">
        <v>0.189</v>
      </c>
      <c r="J653" s="167"/>
      <c r="K653" s="179"/>
      <c r="L653" s="190"/>
      <c r="O653" s="195">
        <v>0.1805</v>
      </c>
      <c r="R653" s="48">
        <v>0.1753</v>
      </c>
      <c r="T653" s="207">
        <v>0.20800000000000002</v>
      </c>
      <c r="U653" s="212">
        <v>0.3995535</v>
      </c>
    </row>
    <row r="654" spans="1:21" ht="43.5" customHeight="1">
      <c r="A654" s="70">
        <v>592</v>
      </c>
      <c r="B654" s="6" t="s">
        <v>473</v>
      </c>
      <c r="C654" s="5"/>
      <c r="D654" s="5"/>
      <c r="E654" s="3">
        <v>1.6915</v>
      </c>
      <c r="F654" s="133"/>
      <c r="G654" s="48">
        <v>2.0138</v>
      </c>
      <c r="H654" s="48"/>
      <c r="I654" s="135">
        <v>1.89</v>
      </c>
      <c r="J654" s="167"/>
      <c r="K654" s="179"/>
      <c r="L654" s="190"/>
      <c r="O654" s="195">
        <v>0.282</v>
      </c>
      <c r="R654" s="48">
        <v>1.622</v>
      </c>
      <c r="T654" s="207">
        <v>1.6799</v>
      </c>
      <c r="U654" s="212">
        <v>2.930357</v>
      </c>
    </row>
    <row r="655" spans="1:21" ht="21.75" customHeight="1">
      <c r="A655" s="70">
        <v>593</v>
      </c>
      <c r="B655" s="6" t="s">
        <v>342</v>
      </c>
      <c r="C655" s="5"/>
      <c r="D655" s="5"/>
      <c r="E655" s="18">
        <v>0.0331</v>
      </c>
      <c r="F655" s="133">
        <v>0.0978</v>
      </c>
      <c r="G655" s="48">
        <v>0.1122</v>
      </c>
      <c r="H655" s="48"/>
      <c r="I655" s="139">
        <v>0.0348</v>
      </c>
      <c r="J655" s="167"/>
      <c r="K655" s="48">
        <v>0.1045</v>
      </c>
      <c r="L655" s="190">
        <v>0.0982</v>
      </c>
      <c r="O655" s="195"/>
      <c r="R655" s="48">
        <v>0.0333</v>
      </c>
      <c r="T655" s="207">
        <v>0.033</v>
      </c>
      <c r="U655" s="212">
        <v>0.1627976</v>
      </c>
    </row>
    <row r="656" spans="1:21" ht="26.25" customHeight="1">
      <c r="A656" s="70">
        <v>594</v>
      </c>
      <c r="B656" s="6" t="s">
        <v>342</v>
      </c>
      <c r="C656" s="5"/>
      <c r="D656" s="5"/>
      <c r="E656" s="3">
        <v>0.42169999999999996</v>
      </c>
      <c r="F656" s="133">
        <v>0.722</v>
      </c>
      <c r="G656" s="48">
        <v>0.7487</v>
      </c>
      <c r="H656" s="48"/>
      <c r="I656" s="139">
        <v>0.369</v>
      </c>
      <c r="J656" s="167"/>
      <c r="K656" s="48">
        <v>0.7315</v>
      </c>
      <c r="L656" s="190">
        <v>0.475</v>
      </c>
      <c r="O656" s="195"/>
      <c r="R656" s="48">
        <v>0.3532</v>
      </c>
      <c r="T656" s="207">
        <v>0.3345</v>
      </c>
      <c r="U656" s="212">
        <v>1.1875</v>
      </c>
    </row>
    <row r="657" spans="1:21" ht="29.25" customHeight="1">
      <c r="A657" s="70">
        <v>595</v>
      </c>
      <c r="B657" s="6" t="s">
        <v>474</v>
      </c>
      <c r="C657" s="5"/>
      <c r="D657" s="5"/>
      <c r="E657" s="5">
        <v>2.2378</v>
      </c>
      <c r="F657" s="133">
        <v>1.99</v>
      </c>
      <c r="G657" s="48">
        <v>3.1314</v>
      </c>
      <c r="H657" s="48"/>
      <c r="I657" s="139"/>
      <c r="J657" s="167"/>
      <c r="K657" s="48"/>
      <c r="L657" s="190">
        <v>3.0699</v>
      </c>
      <c r="O657" s="195"/>
      <c r="R657" s="48">
        <v>2.32</v>
      </c>
      <c r="S657" s="143">
        <v>2.31</v>
      </c>
      <c r="T657" s="207">
        <v>2.149</v>
      </c>
      <c r="U657" s="212">
        <v>4.1875</v>
      </c>
    </row>
    <row r="658" spans="1:24" ht="25.5" customHeight="1">
      <c r="A658" s="70">
        <v>596</v>
      </c>
      <c r="B658" s="6" t="s">
        <v>474</v>
      </c>
      <c r="C658" s="5"/>
      <c r="D658" s="5"/>
      <c r="E658" s="18">
        <v>0.028</v>
      </c>
      <c r="F658" s="5"/>
      <c r="G658" s="48">
        <v>0.0607</v>
      </c>
      <c r="H658" s="48"/>
      <c r="I658" s="236">
        <v>0.02</v>
      </c>
      <c r="J658" s="167"/>
      <c r="K658" s="48"/>
      <c r="L658" s="190">
        <v>0.0271</v>
      </c>
      <c r="O658" s="195">
        <v>0.0268</v>
      </c>
      <c r="P658" s="143">
        <f>1.1/20</f>
        <v>0.05500000000000001</v>
      </c>
      <c r="R658" s="48">
        <v>0.0252</v>
      </c>
      <c r="T658" s="207">
        <v>0.027</v>
      </c>
      <c r="U658" s="212">
        <v>0.078571</v>
      </c>
      <c r="X658" s="232">
        <v>0.045</v>
      </c>
    </row>
    <row r="659" spans="1:24" ht="27.75" customHeight="1">
      <c r="A659" s="70">
        <v>597</v>
      </c>
      <c r="B659" s="6" t="s">
        <v>474</v>
      </c>
      <c r="C659" s="5"/>
      <c r="D659" s="5"/>
      <c r="E659" s="18">
        <v>0.042</v>
      </c>
      <c r="F659" s="5"/>
      <c r="G659" s="48">
        <v>0.0472</v>
      </c>
      <c r="H659" s="48"/>
      <c r="I659" s="242">
        <v>0.0308</v>
      </c>
      <c r="J659" s="167"/>
      <c r="K659" s="48">
        <v>0.0752</v>
      </c>
      <c r="L659" s="190"/>
      <c r="O659" s="195">
        <v>0.0402</v>
      </c>
      <c r="P659" s="143">
        <f>1/10</f>
        <v>0.1</v>
      </c>
      <c r="R659" s="48">
        <v>0.0389</v>
      </c>
      <c r="S659" s="143">
        <v>0.024</v>
      </c>
      <c r="T659" s="207">
        <v>0.0386</v>
      </c>
      <c r="U659" s="212">
        <v>0.06410714</v>
      </c>
      <c r="X659" s="233">
        <v>0.0575</v>
      </c>
    </row>
    <row r="660" spans="1:21" ht="27.75" customHeight="1">
      <c r="A660" s="70">
        <v>598</v>
      </c>
      <c r="B660" s="6" t="s">
        <v>474</v>
      </c>
      <c r="C660" s="5"/>
      <c r="D660" s="5"/>
      <c r="E660" s="18">
        <v>0.1929</v>
      </c>
      <c r="F660" s="5"/>
      <c r="G660" s="48"/>
      <c r="H660" s="48"/>
      <c r="I660" s="48"/>
      <c r="J660" s="167"/>
      <c r="K660" s="48"/>
      <c r="L660" s="190"/>
      <c r="O660" s="195"/>
      <c r="R660" s="143">
        <v>0.195</v>
      </c>
      <c r="T660" s="207">
        <v>0.1827</v>
      </c>
      <c r="U660" s="212">
        <v>0.3074404</v>
      </c>
    </row>
    <row r="661" spans="1:21" ht="25.5" customHeight="1">
      <c r="A661" s="70">
        <v>599</v>
      </c>
      <c r="B661" s="4" t="s">
        <v>475</v>
      </c>
      <c r="C661" s="5"/>
      <c r="D661" s="3"/>
      <c r="E661" s="18">
        <v>0.2542</v>
      </c>
      <c r="F661" s="5"/>
      <c r="G661" s="48">
        <v>0.253</v>
      </c>
      <c r="H661" s="48"/>
      <c r="I661" s="48"/>
      <c r="J661" s="167"/>
      <c r="K661" s="48"/>
      <c r="L661" s="190">
        <v>0.2724</v>
      </c>
      <c r="O661" s="195"/>
      <c r="R661" s="48"/>
      <c r="T661" s="207">
        <v>0.184</v>
      </c>
      <c r="U661" s="212">
        <v>0.4017857</v>
      </c>
    </row>
    <row r="662" spans="1:21" ht="43.5" customHeight="1">
      <c r="A662" s="70">
        <v>600</v>
      </c>
      <c r="B662" s="4" t="s">
        <v>475</v>
      </c>
      <c r="C662" s="5"/>
      <c r="D662" s="5"/>
      <c r="E662" s="3">
        <v>0.957</v>
      </c>
      <c r="F662" s="5"/>
      <c r="G662" s="48">
        <v>1.0188</v>
      </c>
      <c r="H662" s="48"/>
      <c r="I662" s="48"/>
      <c r="J662" s="167"/>
      <c r="K662" s="48"/>
      <c r="L662" s="190">
        <v>1.1189</v>
      </c>
      <c r="O662" s="195"/>
      <c r="R662" s="48"/>
      <c r="T662" s="207">
        <v>0.84</v>
      </c>
      <c r="U662" s="212">
        <v>1.5824128</v>
      </c>
    </row>
    <row r="663" spans="1:21" ht="43.5" customHeight="1">
      <c r="A663" s="70">
        <v>601</v>
      </c>
      <c r="B663" s="4" t="s">
        <v>475</v>
      </c>
      <c r="C663" s="5"/>
      <c r="D663" s="5"/>
      <c r="E663" s="3">
        <v>0.2819</v>
      </c>
      <c r="F663" s="5"/>
      <c r="G663" s="48"/>
      <c r="H663" s="48"/>
      <c r="I663" s="48"/>
      <c r="J663" s="167"/>
      <c r="K663" s="48"/>
      <c r="L663" s="190">
        <v>0.3017</v>
      </c>
      <c r="O663" s="195"/>
      <c r="R663" s="48"/>
      <c r="T663" s="207">
        <v>0.2585</v>
      </c>
      <c r="U663" s="212"/>
    </row>
    <row r="664" spans="1:21" ht="25.5" customHeight="1">
      <c r="A664" s="70">
        <v>602</v>
      </c>
      <c r="B664" s="4" t="s">
        <v>299</v>
      </c>
      <c r="C664" s="3"/>
      <c r="D664" s="5"/>
      <c r="E664" s="3">
        <v>0.6577</v>
      </c>
      <c r="F664" s="5"/>
      <c r="G664" s="48"/>
      <c r="H664" s="48"/>
      <c r="I664" s="48"/>
      <c r="J664" s="167"/>
      <c r="K664" s="48"/>
      <c r="L664" s="190"/>
      <c r="O664" s="195"/>
      <c r="R664" s="48">
        <v>0.649</v>
      </c>
      <c r="T664" s="207">
        <v>0.6479</v>
      </c>
      <c r="U664" s="212">
        <v>0.960459</v>
      </c>
    </row>
    <row r="665" spans="1:21" ht="25.5" customHeight="1">
      <c r="A665" s="70">
        <v>603</v>
      </c>
      <c r="B665" s="4" t="s">
        <v>299</v>
      </c>
      <c r="C665" s="3"/>
      <c r="D665" s="5"/>
      <c r="E665" s="3">
        <v>0.7504</v>
      </c>
      <c r="F665" s="5"/>
      <c r="G665" s="48"/>
      <c r="H665" s="48"/>
      <c r="I665" s="48"/>
      <c r="J665" s="167"/>
      <c r="K665" s="48"/>
      <c r="L665" s="190"/>
      <c r="O665" s="195"/>
      <c r="R665" s="48">
        <v>0.758</v>
      </c>
      <c r="T665" s="207">
        <v>0.7244</v>
      </c>
      <c r="U665" s="212">
        <v>1.169642</v>
      </c>
    </row>
    <row r="666" spans="1:21" ht="25.5" customHeight="1">
      <c r="A666" s="70">
        <v>604</v>
      </c>
      <c r="B666" s="4" t="s">
        <v>299</v>
      </c>
      <c r="C666" s="3"/>
      <c r="D666" s="5"/>
      <c r="E666" s="3">
        <v>0.8059</v>
      </c>
      <c r="F666" s="5"/>
      <c r="G666" s="48">
        <v>0.8059</v>
      </c>
      <c r="H666" s="48"/>
      <c r="I666" s="48"/>
      <c r="J666" s="167"/>
      <c r="K666" s="48"/>
      <c r="L666" s="190"/>
      <c r="O666" s="195"/>
      <c r="R666" s="48">
        <v>0.796</v>
      </c>
      <c r="T666" s="207">
        <v>0.7939</v>
      </c>
      <c r="U666" s="212">
        <v>1.4394132</v>
      </c>
    </row>
    <row r="667" spans="1:10" ht="13.5" customHeight="1">
      <c r="A667" s="280" t="s">
        <v>21</v>
      </c>
      <c r="B667" s="280"/>
      <c r="C667" s="280"/>
      <c r="D667" s="280"/>
      <c r="E667" s="280"/>
      <c r="F667" s="280"/>
      <c r="G667" s="280"/>
      <c r="H667" s="280"/>
      <c r="I667" s="280"/>
      <c r="J667" s="167"/>
    </row>
    <row r="668" spans="1:21" ht="25.5" customHeight="1">
      <c r="A668" s="70">
        <v>605</v>
      </c>
      <c r="B668" s="6" t="s">
        <v>22</v>
      </c>
      <c r="C668" s="5"/>
      <c r="D668" s="5"/>
      <c r="E668" s="132">
        <v>0.8955</v>
      </c>
      <c r="F668" s="5"/>
      <c r="G668" s="48"/>
      <c r="H668" s="48"/>
      <c r="I668" s="120"/>
      <c r="J668" s="167"/>
      <c r="L668" s="190">
        <v>1.15</v>
      </c>
      <c r="Q668" s="48"/>
      <c r="R668" s="48">
        <v>0.882</v>
      </c>
      <c r="T668" s="207">
        <v>1</v>
      </c>
      <c r="U668" s="212">
        <v>1.928571</v>
      </c>
    </row>
    <row r="669" spans="1:21" ht="21.75" customHeight="1">
      <c r="A669" s="70">
        <v>606</v>
      </c>
      <c r="B669" s="6" t="s">
        <v>476</v>
      </c>
      <c r="C669" s="5"/>
      <c r="D669" s="5"/>
      <c r="E669" s="132">
        <v>3.2924</v>
      </c>
      <c r="F669" s="133">
        <v>3.176</v>
      </c>
      <c r="G669" s="48"/>
      <c r="H669" s="48"/>
      <c r="I669" s="120"/>
      <c r="J669" s="167"/>
      <c r="L669" s="190">
        <v>3.296</v>
      </c>
      <c r="M669" s="48">
        <v>3.4</v>
      </c>
      <c r="Q669" s="48">
        <v>3.23</v>
      </c>
      <c r="R669" s="48"/>
      <c r="T669" s="207">
        <v>3.3743</v>
      </c>
      <c r="U669" s="212">
        <v>5.23</v>
      </c>
    </row>
    <row r="670" spans="1:21" ht="43.5" customHeight="1">
      <c r="A670" s="70">
        <v>607</v>
      </c>
      <c r="B670" s="6" t="s">
        <v>477</v>
      </c>
      <c r="C670" s="5"/>
      <c r="D670" s="5"/>
      <c r="E670" s="132">
        <v>1.7218</v>
      </c>
      <c r="F670" s="133"/>
      <c r="G670" s="48"/>
      <c r="H670" s="48"/>
      <c r="I670" s="120"/>
      <c r="J670" s="167"/>
      <c r="L670" s="190">
        <v>1.81</v>
      </c>
      <c r="Q670" s="48"/>
      <c r="R670" s="48">
        <v>1.689</v>
      </c>
      <c r="T670" s="207">
        <v>1.7109</v>
      </c>
      <c r="U670" s="212">
        <v>2.2346428</v>
      </c>
    </row>
    <row r="671" spans="1:21" ht="19.5" customHeight="1">
      <c r="A671" s="70">
        <v>608</v>
      </c>
      <c r="B671" s="6" t="s">
        <v>103</v>
      </c>
      <c r="C671" s="5"/>
      <c r="D671" s="5"/>
      <c r="E671" s="132"/>
      <c r="F671" s="133"/>
      <c r="G671" s="48"/>
      <c r="H671" s="48"/>
      <c r="I671" s="120"/>
      <c r="J671" s="167"/>
      <c r="L671" s="190"/>
      <c r="Q671" s="48"/>
      <c r="R671" s="48"/>
      <c r="T671" s="207">
        <v>4.9945</v>
      </c>
      <c r="U671" s="212">
        <v>6.4339285</v>
      </c>
    </row>
    <row r="672" spans="1:21" ht="18.75" customHeight="1">
      <c r="A672" s="70">
        <v>609</v>
      </c>
      <c r="B672" s="6" t="s">
        <v>104</v>
      </c>
      <c r="C672" s="5"/>
      <c r="D672" s="5"/>
      <c r="E672" s="132">
        <v>3.06</v>
      </c>
      <c r="F672" s="133">
        <v>4.75</v>
      </c>
      <c r="G672" s="48"/>
      <c r="H672" s="48"/>
      <c r="I672" s="120"/>
      <c r="J672" s="167"/>
      <c r="L672" s="190"/>
      <c r="Q672" s="48">
        <v>6.25</v>
      </c>
      <c r="R672" s="48">
        <v>4.849</v>
      </c>
      <c r="S672" s="143">
        <v>9.49</v>
      </c>
      <c r="T672" s="207"/>
      <c r="U672" s="212">
        <v>4.25</v>
      </c>
    </row>
    <row r="673" spans="1:21" ht="18.75" customHeight="1">
      <c r="A673" s="70">
        <v>610</v>
      </c>
      <c r="B673" s="6" t="s">
        <v>35</v>
      </c>
      <c r="C673" s="5"/>
      <c r="D673" s="5"/>
      <c r="E673" s="132">
        <v>6.7496</v>
      </c>
      <c r="F673" s="133">
        <v>6.7</v>
      </c>
      <c r="G673" s="48"/>
      <c r="H673" s="48"/>
      <c r="I673" s="120"/>
      <c r="J673" s="167"/>
      <c r="L673" s="190">
        <v>6.739</v>
      </c>
      <c r="Q673" s="48">
        <v>6.71</v>
      </c>
      <c r="R673" s="48"/>
      <c r="T673" s="207">
        <v>6.85</v>
      </c>
      <c r="U673" s="212">
        <v>6.019642</v>
      </c>
    </row>
    <row r="674" spans="1:21" ht="30" customHeight="1">
      <c r="A674" s="70">
        <v>611</v>
      </c>
      <c r="B674" s="6" t="s">
        <v>300</v>
      </c>
      <c r="C674" s="5"/>
      <c r="D674" s="5"/>
      <c r="E674" s="132">
        <v>229.1145</v>
      </c>
      <c r="F674" s="133">
        <v>226</v>
      </c>
      <c r="G674" s="48"/>
      <c r="H674" s="48"/>
      <c r="I674" s="120"/>
      <c r="J674" s="167"/>
      <c r="L674" s="190"/>
      <c r="Q674" s="48">
        <v>230</v>
      </c>
      <c r="R674" s="48">
        <v>233.58</v>
      </c>
      <c r="T674" s="207">
        <v>278.617</v>
      </c>
      <c r="U674" s="212">
        <v>335.982142</v>
      </c>
    </row>
    <row r="675" spans="1:21" ht="21" customHeight="1">
      <c r="A675" s="70">
        <v>612</v>
      </c>
      <c r="B675" s="6" t="s">
        <v>301</v>
      </c>
      <c r="C675" s="3"/>
      <c r="D675" s="5"/>
      <c r="E675" s="132">
        <v>0.031700000000000006</v>
      </c>
      <c r="F675" s="133"/>
      <c r="G675" s="48"/>
      <c r="H675" s="48"/>
      <c r="I675" s="120"/>
      <c r="J675" s="167"/>
      <c r="L675" s="190"/>
      <c r="Q675" s="48"/>
      <c r="R675" s="48"/>
      <c r="T675" s="207">
        <v>0.0329</v>
      </c>
      <c r="U675" s="212">
        <v>0.0598214</v>
      </c>
    </row>
    <row r="676" spans="1:21" ht="21" customHeight="1">
      <c r="A676" s="70">
        <v>613</v>
      </c>
      <c r="B676" s="6" t="s">
        <v>302</v>
      </c>
      <c r="C676" s="3"/>
      <c r="D676" s="5"/>
      <c r="E676" s="132">
        <v>0.09620000000000001</v>
      </c>
      <c r="F676" s="133"/>
      <c r="G676" s="48"/>
      <c r="H676" s="48"/>
      <c r="I676" s="120"/>
      <c r="J676" s="167"/>
      <c r="L676" s="190">
        <v>0.1009</v>
      </c>
      <c r="Q676" s="48"/>
      <c r="R676" s="48">
        <v>0.097</v>
      </c>
      <c r="T676" s="207">
        <v>0.09720000000000001</v>
      </c>
      <c r="U676" s="212">
        <v>0.1529761</v>
      </c>
    </row>
    <row r="677" spans="1:21" ht="21" customHeight="1">
      <c r="A677" s="70">
        <v>614</v>
      </c>
      <c r="B677" s="6" t="s">
        <v>302</v>
      </c>
      <c r="C677" s="3"/>
      <c r="D677" s="5"/>
      <c r="E677" s="132">
        <v>0.14429999999999998</v>
      </c>
      <c r="F677" s="133">
        <v>0.144</v>
      </c>
      <c r="G677" s="48"/>
      <c r="H677" s="48"/>
      <c r="I677" s="120"/>
      <c r="J677" s="167"/>
      <c r="L677" s="190">
        <v>0.1449</v>
      </c>
      <c r="Q677" s="48"/>
      <c r="R677" s="48">
        <v>0.146</v>
      </c>
      <c r="T677" s="207">
        <v>0.1459</v>
      </c>
      <c r="U677" s="212">
        <v>0.2252976</v>
      </c>
    </row>
    <row r="678" spans="1:24" s="85" customFormat="1" ht="19.5" customHeight="1">
      <c r="A678" s="70">
        <v>615</v>
      </c>
      <c r="B678" s="4" t="s">
        <v>478</v>
      </c>
      <c r="C678" s="5"/>
      <c r="D678" s="3"/>
      <c r="E678" s="132">
        <v>0.1002</v>
      </c>
      <c r="F678" s="134">
        <v>0.09</v>
      </c>
      <c r="G678" s="48"/>
      <c r="H678" s="48"/>
      <c r="I678" s="120"/>
      <c r="J678" s="167"/>
      <c r="K678" s="122"/>
      <c r="L678" s="190"/>
      <c r="M678" s="122"/>
      <c r="N678" s="122"/>
      <c r="O678" s="122"/>
      <c r="P678" s="122"/>
      <c r="Q678" s="48"/>
      <c r="R678" s="48">
        <v>0.0942</v>
      </c>
      <c r="S678" s="122"/>
      <c r="T678" s="207">
        <v>0.11170000000000001</v>
      </c>
      <c r="U678" s="212">
        <v>0.20773799999999998</v>
      </c>
      <c r="V678" s="122"/>
      <c r="W678" s="122"/>
      <c r="X678" s="122"/>
    </row>
    <row r="679" spans="1:21" ht="19.5" customHeight="1">
      <c r="A679" s="70">
        <v>616</v>
      </c>
      <c r="B679" s="4" t="s">
        <v>478</v>
      </c>
      <c r="C679" s="5"/>
      <c r="D679" s="5"/>
      <c r="E679" s="132">
        <v>0.10010000000000001</v>
      </c>
      <c r="F679" s="134">
        <v>0.096</v>
      </c>
      <c r="G679" s="48"/>
      <c r="H679" s="48"/>
      <c r="I679" s="120"/>
      <c r="J679" s="167"/>
      <c r="L679" s="190"/>
      <c r="Q679" s="48"/>
      <c r="R679" s="48">
        <v>0.0942</v>
      </c>
      <c r="T679" s="207">
        <v>0.11170000000000001</v>
      </c>
      <c r="U679" s="212">
        <v>0.180059</v>
      </c>
    </row>
    <row r="680" spans="1:10" ht="17.25" customHeight="1">
      <c r="A680" s="282" t="s">
        <v>303</v>
      </c>
      <c r="B680" s="282"/>
      <c r="C680" s="282"/>
      <c r="D680" s="282"/>
      <c r="E680" s="282"/>
      <c r="F680" s="282"/>
      <c r="G680" s="282"/>
      <c r="H680" s="282"/>
      <c r="I680" s="282"/>
      <c r="J680" s="167"/>
    </row>
    <row r="681" spans="1:21" ht="15.75" customHeight="1">
      <c r="A681" s="70">
        <v>617</v>
      </c>
      <c r="B681" s="6" t="s">
        <v>304</v>
      </c>
      <c r="C681" s="3"/>
      <c r="D681" s="5"/>
      <c r="E681" s="3">
        <v>0.0599</v>
      </c>
      <c r="F681" s="133">
        <v>0.039</v>
      </c>
      <c r="G681" s="48"/>
      <c r="H681" s="48"/>
      <c r="I681" s="135">
        <v>0.062</v>
      </c>
      <c r="J681" s="167"/>
      <c r="L681" s="190">
        <v>0.07979</v>
      </c>
      <c r="O681" s="195">
        <v>0.0585</v>
      </c>
      <c r="R681" s="48">
        <v>0.0582</v>
      </c>
      <c r="T681" s="207">
        <v>0.0613</v>
      </c>
      <c r="U681" s="212">
        <v>0.115114</v>
      </c>
    </row>
    <row r="682" spans="1:24" s="91" customFormat="1" ht="15.75" customHeight="1">
      <c r="A682" s="282" t="s">
        <v>239</v>
      </c>
      <c r="B682" s="282"/>
      <c r="C682" s="282"/>
      <c r="D682" s="282"/>
      <c r="E682" s="282"/>
      <c r="F682" s="282"/>
      <c r="G682" s="282"/>
      <c r="H682" s="282"/>
      <c r="I682" s="282"/>
      <c r="J682" s="173"/>
      <c r="K682" s="160"/>
      <c r="L682" s="184"/>
      <c r="M682" s="160"/>
      <c r="N682" s="160"/>
      <c r="O682" s="160"/>
      <c r="P682" s="160"/>
      <c r="Q682" s="160"/>
      <c r="R682" s="160"/>
      <c r="S682" s="160"/>
      <c r="T682" s="160"/>
      <c r="U682" s="160"/>
      <c r="V682" s="160"/>
      <c r="W682" s="160"/>
      <c r="X682" s="160"/>
    </row>
    <row r="683" spans="1:24" s="92" customFormat="1" ht="29.25" customHeight="1">
      <c r="A683" s="71">
        <v>618</v>
      </c>
      <c r="B683" s="4" t="s">
        <v>240</v>
      </c>
      <c r="C683" s="5"/>
      <c r="D683" s="3"/>
      <c r="E683" s="3">
        <v>33</v>
      </c>
      <c r="F683" s="42"/>
      <c r="G683" s="48"/>
      <c r="H683" s="48"/>
      <c r="I683" s="120"/>
      <c r="J683" s="174"/>
      <c r="K683" s="161"/>
      <c r="L683" s="190">
        <v>51</v>
      </c>
      <c r="M683" s="161"/>
      <c r="N683" s="161"/>
      <c r="O683" s="161"/>
      <c r="P683" s="161"/>
      <c r="Q683" s="161"/>
      <c r="R683" s="200">
        <v>46.29</v>
      </c>
      <c r="S683" s="143">
        <v>31.4</v>
      </c>
      <c r="T683" s="207">
        <v>30.6</v>
      </c>
      <c r="U683" s="212">
        <v>69.758928</v>
      </c>
      <c r="V683" s="161"/>
      <c r="W683" s="161"/>
      <c r="X683" s="161"/>
    </row>
    <row r="684" spans="1:24" s="92" customFormat="1" ht="30.75" customHeight="1">
      <c r="A684" s="71">
        <v>619</v>
      </c>
      <c r="B684" s="4" t="s">
        <v>241</v>
      </c>
      <c r="C684" s="5"/>
      <c r="D684" s="3"/>
      <c r="E684" s="3">
        <v>11</v>
      </c>
      <c r="F684" s="42"/>
      <c r="G684" s="48"/>
      <c r="H684" s="48"/>
      <c r="I684" s="243">
        <v>39.8685</v>
      </c>
      <c r="J684" s="174"/>
      <c r="K684" s="161"/>
      <c r="L684" s="190">
        <v>26.9988</v>
      </c>
      <c r="M684" s="161"/>
      <c r="N684" s="161"/>
      <c r="O684" s="161"/>
      <c r="P684" s="161"/>
      <c r="Q684" s="161"/>
      <c r="R684" s="200">
        <v>32.25</v>
      </c>
      <c r="S684" s="143">
        <v>10.4</v>
      </c>
      <c r="T684" s="207">
        <v>10.2</v>
      </c>
      <c r="U684" s="212">
        <v>49.785714</v>
      </c>
      <c r="V684" s="161"/>
      <c r="W684" s="161"/>
      <c r="X684" s="161"/>
    </row>
    <row r="685" spans="1:10" ht="13.5" customHeight="1">
      <c r="A685" s="285" t="s">
        <v>25</v>
      </c>
      <c r="B685" s="280"/>
      <c r="C685" s="280"/>
      <c r="D685" s="280"/>
      <c r="E685" s="280"/>
      <c r="F685" s="280"/>
      <c r="G685" s="280"/>
      <c r="H685" s="280"/>
      <c r="I685" s="280"/>
      <c r="J685" s="167"/>
    </row>
    <row r="686" spans="1:21" ht="117.75" customHeight="1">
      <c r="A686" s="73">
        <v>620</v>
      </c>
      <c r="B686" s="47" t="s">
        <v>107</v>
      </c>
      <c r="D686" s="48"/>
      <c r="E686" s="48">
        <v>175.6133</v>
      </c>
      <c r="F686" s="49"/>
      <c r="G686" s="48"/>
      <c r="H686" s="48"/>
      <c r="I686" s="120"/>
      <c r="J686" s="167"/>
      <c r="M686" s="48"/>
      <c r="O686" s="197">
        <v>65.1</v>
      </c>
      <c r="P686" s="48"/>
      <c r="R686" s="48">
        <v>64.42</v>
      </c>
      <c r="T686" s="207">
        <v>65.29</v>
      </c>
      <c r="U686" s="213">
        <v>191.39285</v>
      </c>
    </row>
    <row r="687" spans="1:21" ht="30" customHeight="1">
      <c r="A687" s="70">
        <v>621</v>
      </c>
      <c r="B687" s="6" t="s">
        <v>479</v>
      </c>
      <c r="D687" s="5"/>
      <c r="E687" s="5">
        <v>2.8601</v>
      </c>
      <c r="F687" s="133">
        <v>3.5</v>
      </c>
      <c r="G687" s="48"/>
      <c r="H687" s="48"/>
      <c r="I687" s="120"/>
      <c r="J687" s="167"/>
      <c r="M687" s="48">
        <v>3.48</v>
      </c>
      <c r="P687" s="48"/>
      <c r="R687" s="48">
        <v>5.204</v>
      </c>
      <c r="S687" s="143">
        <v>2.49</v>
      </c>
      <c r="T687" s="207"/>
      <c r="U687" s="212">
        <v>2.55</v>
      </c>
    </row>
    <row r="688" spans="1:24" s="51" customFormat="1" ht="31.5" customHeight="1">
      <c r="A688" s="73">
        <v>622</v>
      </c>
      <c r="B688" s="46" t="s">
        <v>265</v>
      </c>
      <c r="D688" s="17"/>
      <c r="E688" s="3"/>
      <c r="F688" s="42"/>
      <c r="G688" s="48"/>
      <c r="H688" s="48"/>
      <c r="I688" s="120"/>
      <c r="J688" s="169"/>
      <c r="K688" s="157"/>
      <c r="L688" s="184"/>
      <c r="M688" s="48"/>
      <c r="N688" s="157"/>
      <c r="O688" s="157"/>
      <c r="P688" s="48"/>
      <c r="Q688" s="157"/>
      <c r="R688" s="48"/>
      <c r="S688" s="157"/>
      <c r="T688" s="207">
        <v>6.25</v>
      </c>
      <c r="U688" s="212">
        <v>8.15</v>
      </c>
      <c r="V688" s="157"/>
      <c r="W688" s="157"/>
      <c r="X688" s="157"/>
    </row>
    <row r="689" spans="1:21" ht="18.75" customHeight="1">
      <c r="A689" s="70">
        <v>623</v>
      </c>
      <c r="B689" s="6" t="s">
        <v>26</v>
      </c>
      <c r="D689" s="5"/>
      <c r="E689" s="5">
        <v>0.9543</v>
      </c>
      <c r="F689" s="42"/>
      <c r="G689" s="48"/>
      <c r="H689" s="48"/>
      <c r="I689" s="120"/>
      <c r="J689" s="167"/>
      <c r="M689" s="48"/>
      <c r="P689" s="143">
        <f>9.87/10</f>
        <v>0.9869999999999999</v>
      </c>
      <c r="R689" s="48">
        <v>0.825</v>
      </c>
      <c r="T689" s="207">
        <v>0.8290000000000001</v>
      </c>
      <c r="U689" s="212">
        <v>1.2285714</v>
      </c>
    </row>
    <row r="690" spans="1:21" ht="23.25" customHeight="1">
      <c r="A690" s="73">
        <v>624</v>
      </c>
      <c r="B690" s="6" t="s">
        <v>108</v>
      </c>
      <c r="D690" s="126"/>
      <c r="E690" s="5">
        <v>18.1</v>
      </c>
      <c r="F690" s="42"/>
      <c r="G690" s="48"/>
      <c r="H690" s="48"/>
      <c r="I690" s="120"/>
      <c r="J690" s="167"/>
      <c r="M690" s="48">
        <v>9.94</v>
      </c>
      <c r="P690" s="48"/>
      <c r="R690" s="48">
        <v>48.672</v>
      </c>
      <c r="T690" s="207"/>
      <c r="U690" s="212">
        <v>5.72</v>
      </c>
    </row>
    <row r="691" spans="1:23" ht="31.5" customHeight="1">
      <c r="A691" s="70">
        <v>625</v>
      </c>
      <c r="B691" s="6" t="s">
        <v>480</v>
      </c>
      <c r="D691" s="5"/>
      <c r="E691" s="5"/>
      <c r="F691" s="42"/>
      <c r="G691" s="48"/>
      <c r="H691" s="48"/>
      <c r="I691" s="120"/>
      <c r="J691" s="167"/>
      <c r="M691" s="48"/>
      <c r="P691" s="48"/>
      <c r="R691" s="48"/>
      <c r="T691" s="207"/>
      <c r="U691" s="212">
        <v>3.3535714</v>
      </c>
      <c r="W691" s="227">
        <v>2.3</v>
      </c>
    </row>
    <row r="692" spans="1:23" ht="30" customHeight="1">
      <c r="A692" s="73">
        <v>626</v>
      </c>
      <c r="B692" s="6" t="s">
        <v>481</v>
      </c>
      <c r="D692" s="5"/>
      <c r="E692" s="5"/>
      <c r="F692" s="42"/>
      <c r="G692" s="48"/>
      <c r="H692" s="48"/>
      <c r="I692" s="120"/>
      <c r="J692" s="167"/>
      <c r="M692" s="48"/>
      <c r="P692" s="48"/>
      <c r="R692" s="48"/>
      <c r="S692" s="143">
        <v>0.54</v>
      </c>
      <c r="T692" s="207">
        <v>0.55</v>
      </c>
      <c r="U692" s="212">
        <v>2.7982142</v>
      </c>
      <c r="W692" s="231">
        <v>0.544</v>
      </c>
    </row>
    <row r="693" spans="1:21" ht="23.25" customHeight="1">
      <c r="A693" s="70">
        <v>627</v>
      </c>
      <c r="B693" s="6" t="s">
        <v>482</v>
      </c>
      <c r="D693" s="5"/>
      <c r="E693" s="5">
        <v>1.0751</v>
      </c>
      <c r="F693" s="42"/>
      <c r="G693" s="48"/>
      <c r="H693" s="48"/>
      <c r="I693" s="120"/>
      <c r="J693" s="167"/>
      <c r="M693" s="48"/>
      <c r="P693" s="143">
        <f>1.89/5</f>
        <v>0.378</v>
      </c>
      <c r="R693" s="48">
        <v>1.112</v>
      </c>
      <c r="S693" s="143">
        <v>0.375</v>
      </c>
      <c r="T693" s="207">
        <v>0.38</v>
      </c>
      <c r="U693" s="212">
        <v>1.6535714</v>
      </c>
    </row>
    <row r="694" spans="1:21" ht="23.25" customHeight="1">
      <c r="A694" s="73">
        <v>628</v>
      </c>
      <c r="B694" s="6" t="s">
        <v>482</v>
      </c>
      <c r="C694" s="48"/>
      <c r="D694" s="5"/>
      <c r="E694" s="3"/>
      <c r="F694" s="42"/>
      <c r="G694" s="48"/>
      <c r="H694" s="48"/>
      <c r="I694" s="120"/>
      <c r="J694" s="167"/>
      <c r="M694" s="48"/>
      <c r="P694" s="48"/>
      <c r="R694" s="48">
        <v>2.76</v>
      </c>
      <c r="S694" s="143">
        <v>1.95</v>
      </c>
      <c r="T694" s="207">
        <v>2.1575</v>
      </c>
      <c r="U694" s="212">
        <v>3.1964285</v>
      </c>
    </row>
    <row r="695" spans="1:21" ht="45.75" customHeight="1">
      <c r="A695" s="70">
        <v>629</v>
      </c>
      <c r="B695" s="6" t="s">
        <v>482</v>
      </c>
      <c r="C695" s="5"/>
      <c r="D695" s="5"/>
      <c r="E695" s="5">
        <v>2.2237</v>
      </c>
      <c r="F695" s="42"/>
      <c r="G695" s="48"/>
      <c r="H695" s="48"/>
      <c r="I695" s="120"/>
      <c r="J695" s="167"/>
      <c r="M695" s="48"/>
      <c r="P695" s="143">
        <f>13.8/5</f>
        <v>2.7600000000000002</v>
      </c>
      <c r="R695" s="48">
        <v>4.694</v>
      </c>
      <c r="T695" s="207">
        <v>2.384</v>
      </c>
      <c r="U695" s="212">
        <v>3.978571</v>
      </c>
    </row>
    <row r="696" spans="1:21" ht="57" customHeight="1">
      <c r="A696" s="73">
        <v>630</v>
      </c>
      <c r="B696" s="6" t="s">
        <v>482</v>
      </c>
      <c r="C696" s="5"/>
      <c r="D696" s="5"/>
      <c r="E696" s="5">
        <v>5.6023</v>
      </c>
      <c r="F696" s="42"/>
      <c r="G696" s="48"/>
      <c r="H696" s="48"/>
      <c r="I696" s="120"/>
      <c r="J696" s="167"/>
      <c r="M696" s="48"/>
      <c r="P696" s="48"/>
      <c r="R696" s="48">
        <v>5.487</v>
      </c>
      <c r="T696" s="207">
        <v>5.4605</v>
      </c>
      <c r="U696" s="212">
        <v>7.4482142</v>
      </c>
    </row>
    <row r="697" spans="1:21" ht="27.75" customHeight="1">
      <c r="A697" s="70">
        <v>631</v>
      </c>
      <c r="B697" s="6" t="s">
        <v>483</v>
      </c>
      <c r="C697" s="5"/>
      <c r="D697" s="8"/>
      <c r="E697" s="5">
        <v>5.5072</v>
      </c>
      <c r="F697" s="42"/>
      <c r="G697" s="48"/>
      <c r="H697" s="48"/>
      <c r="I697" s="120"/>
      <c r="J697" s="167"/>
      <c r="M697" s="48"/>
      <c r="P697" s="48"/>
      <c r="R697" s="48"/>
      <c r="T697" s="207">
        <v>4.927</v>
      </c>
      <c r="U697" s="212"/>
    </row>
    <row r="698" spans="1:21" ht="17.25" customHeight="1">
      <c r="A698" s="73">
        <v>632</v>
      </c>
      <c r="B698" s="6" t="s">
        <v>483</v>
      </c>
      <c r="C698" s="5"/>
      <c r="D698" s="126"/>
      <c r="E698" s="5">
        <v>0.4815</v>
      </c>
      <c r="F698" s="42"/>
      <c r="G698" s="48"/>
      <c r="H698" s="48"/>
      <c r="I698" s="120"/>
      <c r="J698" s="167"/>
      <c r="M698" s="48"/>
      <c r="P698" s="143">
        <f>2.53/10</f>
        <v>0.253</v>
      </c>
      <c r="R698" s="48">
        <v>0.498</v>
      </c>
      <c r="S698" s="143">
        <v>0.24</v>
      </c>
      <c r="T698" s="207">
        <v>0.2422</v>
      </c>
      <c r="U698" s="212">
        <v>0.7660714</v>
      </c>
    </row>
    <row r="699" spans="1:24" ht="29.25" customHeight="1">
      <c r="A699" s="70">
        <v>633</v>
      </c>
      <c r="B699" s="6" t="s">
        <v>484</v>
      </c>
      <c r="C699" s="5"/>
      <c r="D699" s="5"/>
      <c r="E699" s="5">
        <v>1.9425999999999999</v>
      </c>
      <c r="F699" s="42"/>
      <c r="G699" s="48"/>
      <c r="H699" s="48"/>
      <c r="I699" s="120"/>
      <c r="J699" s="167"/>
      <c r="M699" s="48"/>
      <c r="P699" s="48"/>
      <c r="R699" s="48"/>
      <c r="T699" s="207">
        <v>1.899</v>
      </c>
      <c r="U699" s="212">
        <v>25.232142</v>
      </c>
      <c r="X699" s="233">
        <v>1.09</v>
      </c>
    </row>
    <row r="700" spans="1:21" ht="31.5" customHeight="1">
      <c r="A700" s="73">
        <v>634</v>
      </c>
      <c r="B700" s="6" t="s">
        <v>485</v>
      </c>
      <c r="C700" s="5"/>
      <c r="D700" s="5"/>
      <c r="E700" s="5">
        <v>0.44</v>
      </c>
      <c r="F700" s="42"/>
      <c r="G700" s="135">
        <v>0.4417</v>
      </c>
      <c r="H700" s="48"/>
      <c r="I700" s="120"/>
      <c r="J700" s="167"/>
      <c r="M700" s="48"/>
      <c r="P700" s="48"/>
      <c r="R700" s="48"/>
      <c r="T700" s="207">
        <v>0.394</v>
      </c>
      <c r="U700" s="212">
        <v>0.5455357</v>
      </c>
    </row>
    <row r="701" spans="1:21" ht="30" customHeight="1">
      <c r="A701" s="70">
        <v>635</v>
      </c>
      <c r="B701" s="6" t="s">
        <v>485</v>
      </c>
      <c r="C701" s="5"/>
      <c r="D701" s="5"/>
      <c r="E701" s="5">
        <v>0.4242</v>
      </c>
      <c r="F701" s="42"/>
      <c r="G701" s="135">
        <v>0.4417</v>
      </c>
      <c r="H701" s="48"/>
      <c r="I701" s="120"/>
      <c r="J701" s="167"/>
      <c r="M701" s="48"/>
      <c r="P701" s="48"/>
      <c r="R701" s="48"/>
      <c r="T701" s="207">
        <v>0.394</v>
      </c>
      <c r="U701" s="212">
        <v>0.5455357</v>
      </c>
    </row>
    <row r="702" spans="1:21" ht="19.5" customHeight="1">
      <c r="A702" s="73">
        <v>636</v>
      </c>
      <c r="B702" s="6" t="s">
        <v>486</v>
      </c>
      <c r="C702" s="5"/>
      <c r="D702" s="8"/>
      <c r="E702" s="5">
        <v>0.458</v>
      </c>
      <c r="F702" s="42"/>
      <c r="G702" s="48"/>
      <c r="H702" s="48"/>
      <c r="I702" s="120"/>
      <c r="J702" s="167"/>
      <c r="M702" s="48"/>
      <c r="P702" s="48"/>
      <c r="R702" s="48"/>
      <c r="T702" s="207">
        <v>0.387</v>
      </c>
      <c r="U702" s="212">
        <v>0.5455357</v>
      </c>
    </row>
    <row r="703" spans="1:21" ht="34.5" customHeight="1">
      <c r="A703" s="70">
        <v>637</v>
      </c>
      <c r="B703" s="53" t="s">
        <v>305</v>
      </c>
      <c r="C703" s="5"/>
      <c r="D703" s="8"/>
      <c r="E703" s="5">
        <v>0.44</v>
      </c>
      <c r="F703" s="42"/>
      <c r="G703" s="48"/>
      <c r="H703" s="48"/>
      <c r="I703" s="120"/>
      <c r="J703" s="167"/>
      <c r="M703" s="48"/>
      <c r="P703" s="48"/>
      <c r="R703" s="48"/>
      <c r="T703" s="207">
        <v>0.36</v>
      </c>
      <c r="U703" s="212">
        <v>0.568214</v>
      </c>
    </row>
    <row r="704" spans="1:21" ht="34.5" customHeight="1">
      <c r="A704" s="73">
        <v>638</v>
      </c>
      <c r="B704" s="54" t="s">
        <v>305</v>
      </c>
      <c r="C704" s="5"/>
      <c r="D704" s="8"/>
      <c r="E704" s="5">
        <v>0.44</v>
      </c>
      <c r="F704" s="42"/>
      <c r="G704" s="48"/>
      <c r="H704" s="48"/>
      <c r="I704" s="120"/>
      <c r="J704" s="167"/>
      <c r="M704" s="48"/>
      <c r="P704" s="48"/>
      <c r="R704" s="48"/>
      <c r="T704" s="207">
        <v>0.36</v>
      </c>
      <c r="U704" s="212">
        <v>0.5682142</v>
      </c>
    </row>
    <row r="705" spans="1:10" ht="13.5" customHeight="1">
      <c r="A705" s="280" t="s">
        <v>27</v>
      </c>
      <c r="B705" s="280"/>
      <c r="C705" s="280"/>
      <c r="D705" s="280"/>
      <c r="E705" s="280"/>
      <c r="F705" s="280"/>
      <c r="G705" s="280"/>
      <c r="H705" s="280"/>
      <c r="I705" s="280"/>
      <c r="J705" s="167"/>
    </row>
    <row r="706" spans="1:21" ht="48" customHeight="1">
      <c r="A706" s="70">
        <v>638</v>
      </c>
      <c r="B706" s="6" t="s">
        <v>487</v>
      </c>
      <c r="C706" s="5"/>
      <c r="D706" s="3"/>
      <c r="E706" s="132">
        <v>0.1027</v>
      </c>
      <c r="F706" s="42"/>
      <c r="G706" s="48"/>
      <c r="H706" s="48"/>
      <c r="I706" s="48"/>
      <c r="J706" s="167"/>
      <c r="K706" s="48"/>
      <c r="P706" s="48"/>
      <c r="R706" s="48"/>
      <c r="T706" s="207">
        <v>0.10700000000000001</v>
      </c>
      <c r="U706" s="212">
        <v>0.178273</v>
      </c>
    </row>
    <row r="707" spans="1:21" ht="21.75" customHeight="1">
      <c r="A707" s="70">
        <v>639</v>
      </c>
      <c r="B707" s="6" t="s">
        <v>487</v>
      </c>
      <c r="C707" s="5"/>
      <c r="D707" s="5"/>
      <c r="E707" s="132">
        <v>0.26539999999999997</v>
      </c>
      <c r="F707" s="42"/>
      <c r="G707" s="48"/>
      <c r="H707" s="48"/>
      <c r="I707" s="48"/>
      <c r="J707" s="167"/>
      <c r="K707" s="48"/>
      <c r="P707" s="143">
        <f>7.12/10</f>
        <v>0.712</v>
      </c>
      <c r="R707" s="48">
        <v>0.712</v>
      </c>
      <c r="T707" s="207">
        <v>0.2665</v>
      </c>
      <c r="U707" s="212">
        <v>0.5607142</v>
      </c>
    </row>
    <row r="708" spans="1:21" ht="27.75" customHeight="1">
      <c r="A708" s="70">
        <v>640</v>
      </c>
      <c r="B708" s="6" t="s">
        <v>537</v>
      </c>
      <c r="C708" s="5"/>
      <c r="D708" s="5"/>
      <c r="E708" s="132">
        <v>0.392</v>
      </c>
      <c r="F708" s="42"/>
      <c r="G708" s="48"/>
      <c r="H708" s="48"/>
      <c r="I708" s="48"/>
      <c r="J708" s="167"/>
      <c r="K708" s="48"/>
      <c r="P708" s="48"/>
      <c r="R708" s="48">
        <v>0.349</v>
      </c>
      <c r="T708" s="207">
        <v>0.37970000000000004</v>
      </c>
      <c r="U708" s="212">
        <v>0.5982142</v>
      </c>
    </row>
    <row r="709" spans="1:21" ht="30" customHeight="1">
      <c r="A709" s="70">
        <v>641</v>
      </c>
      <c r="B709" s="6" t="s">
        <v>537</v>
      </c>
      <c r="C709" s="5"/>
      <c r="D709" s="5"/>
      <c r="E709" s="132">
        <v>0.5327999999999999</v>
      </c>
      <c r="F709" s="42"/>
      <c r="G709" s="48"/>
      <c r="H709" s="48"/>
      <c r="I709" s="48"/>
      <c r="J709" s="167"/>
      <c r="K709" s="48"/>
      <c r="P709" s="48"/>
      <c r="R709" s="48">
        <v>0.529</v>
      </c>
      <c r="T709" s="207">
        <v>0.5166000000000001</v>
      </c>
      <c r="U709" s="212">
        <v>0.7910714</v>
      </c>
    </row>
    <row r="710" spans="1:21" ht="23.25" customHeight="1">
      <c r="A710" s="70">
        <v>642</v>
      </c>
      <c r="B710" s="6" t="s">
        <v>488</v>
      </c>
      <c r="C710" s="5"/>
      <c r="D710" s="5"/>
      <c r="E710" s="132">
        <v>0.5287999999999999</v>
      </c>
      <c r="F710" s="42"/>
      <c r="G710" s="48"/>
      <c r="H710" s="48"/>
      <c r="I710" s="48"/>
      <c r="J710" s="167"/>
      <c r="K710" s="48"/>
      <c r="P710" s="48"/>
      <c r="R710" s="48"/>
      <c r="T710" s="207">
        <v>0.5288</v>
      </c>
      <c r="U710" s="212">
        <v>0.8080357</v>
      </c>
    </row>
    <row r="711" spans="1:21" ht="30" customHeight="1">
      <c r="A711" s="70">
        <v>643</v>
      </c>
      <c r="B711" s="4" t="s">
        <v>489</v>
      </c>
      <c r="C711" s="5"/>
      <c r="D711" s="5"/>
      <c r="E711" s="132">
        <v>4.983</v>
      </c>
      <c r="F711" s="42"/>
      <c r="G711" s="48"/>
      <c r="H711" s="48"/>
      <c r="I711" s="48"/>
      <c r="J711" s="167"/>
      <c r="K711" s="48"/>
      <c r="P711" s="48"/>
      <c r="R711" s="200">
        <v>0.8928</v>
      </c>
      <c r="T711" s="207">
        <v>5</v>
      </c>
      <c r="U711" s="212">
        <v>7.2885841</v>
      </c>
    </row>
    <row r="712" spans="1:21" ht="21" customHeight="1">
      <c r="A712" s="70">
        <v>644</v>
      </c>
      <c r="B712" s="4" t="s">
        <v>489</v>
      </c>
      <c r="C712" s="3"/>
      <c r="D712" s="3"/>
      <c r="E712" s="132">
        <v>1.7964</v>
      </c>
      <c r="F712" s="42"/>
      <c r="G712" s="48"/>
      <c r="H712" s="48"/>
      <c r="I712" s="135">
        <v>1.89</v>
      </c>
      <c r="J712" s="167"/>
      <c r="K712" s="48"/>
      <c r="P712" s="48"/>
      <c r="R712" s="48">
        <v>1.796</v>
      </c>
      <c r="T712" s="207">
        <v>2.2293</v>
      </c>
      <c r="U712" s="212">
        <v>3.532142</v>
      </c>
    </row>
    <row r="713" spans="1:21" ht="21.75" customHeight="1">
      <c r="A713" s="70">
        <v>645</v>
      </c>
      <c r="B713" s="4" t="s">
        <v>489</v>
      </c>
      <c r="C713" s="5"/>
      <c r="D713" s="5"/>
      <c r="E713" s="132">
        <v>3.8324000000000003</v>
      </c>
      <c r="F713" s="42"/>
      <c r="G713" s="48"/>
      <c r="H713" s="48"/>
      <c r="I713" s="135">
        <v>3.99</v>
      </c>
      <c r="J713" s="167"/>
      <c r="K713" s="48"/>
      <c r="P713" s="48"/>
      <c r="R713" s="48">
        <v>3.876</v>
      </c>
      <c r="T713" s="207">
        <v>4.2489</v>
      </c>
      <c r="U713" s="212">
        <v>6.342857</v>
      </c>
    </row>
    <row r="714" spans="1:21" ht="21.75" customHeight="1">
      <c r="A714" s="70">
        <v>646</v>
      </c>
      <c r="B714" s="4" t="s">
        <v>489</v>
      </c>
      <c r="C714" s="5"/>
      <c r="D714" s="5"/>
      <c r="E714" s="132">
        <v>7.0958</v>
      </c>
      <c r="F714" s="42"/>
      <c r="G714" s="48"/>
      <c r="H714" s="48"/>
      <c r="I714" s="135">
        <v>7.35</v>
      </c>
      <c r="J714" s="167"/>
      <c r="K714" s="48"/>
      <c r="P714" s="48"/>
      <c r="R714" s="48">
        <v>7.14</v>
      </c>
      <c r="T714" s="207">
        <v>37.458</v>
      </c>
      <c r="U714" s="212">
        <v>10.6446428</v>
      </c>
    </row>
    <row r="715" spans="1:21" ht="23.25" customHeight="1">
      <c r="A715" s="70">
        <v>647</v>
      </c>
      <c r="B715" s="4" t="s">
        <v>489</v>
      </c>
      <c r="C715" s="5"/>
      <c r="D715" s="5"/>
      <c r="E715" s="132">
        <v>0.6894</v>
      </c>
      <c r="F715" s="42"/>
      <c r="G715" s="48"/>
      <c r="H715" s="48"/>
      <c r="I715" s="48"/>
      <c r="J715" s="167"/>
      <c r="K715" s="48"/>
      <c r="P715" s="143">
        <f>7.13/10</f>
        <v>0.713</v>
      </c>
      <c r="R715" s="48">
        <v>0.713</v>
      </c>
      <c r="T715" s="207">
        <v>0.5988</v>
      </c>
      <c r="U715" s="212">
        <v>1.07767857</v>
      </c>
    </row>
    <row r="716" spans="1:21" ht="33" customHeight="1">
      <c r="A716" s="70">
        <v>648</v>
      </c>
      <c r="B716" s="6" t="s">
        <v>109</v>
      </c>
      <c r="C716" s="5"/>
      <c r="D716" s="5"/>
      <c r="E716" s="132">
        <v>0.7593</v>
      </c>
      <c r="F716" s="42"/>
      <c r="G716" s="48"/>
      <c r="H716" s="48"/>
      <c r="I716" s="48"/>
      <c r="J716" s="167"/>
      <c r="K716" s="48"/>
      <c r="P716" s="143">
        <f>7.64/10</f>
        <v>0.764</v>
      </c>
      <c r="R716" s="48">
        <v>0.764</v>
      </c>
      <c r="T716" s="207">
        <v>0.6418</v>
      </c>
      <c r="U716" s="212">
        <v>1.1482142</v>
      </c>
    </row>
    <row r="717" spans="1:21" ht="30" customHeight="1">
      <c r="A717" s="70">
        <v>649</v>
      </c>
      <c r="B717" s="6" t="s">
        <v>490</v>
      </c>
      <c r="C717" s="5"/>
      <c r="D717" s="5"/>
      <c r="E717" s="132">
        <v>0.0737</v>
      </c>
      <c r="F717" s="42"/>
      <c r="G717" s="48"/>
      <c r="H717" s="48"/>
      <c r="I717" s="48"/>
      <c r="J717" s="167"/>
      <c r="K717" s="48">
        <v>0.0757</v>
      </c>
      <c r="P717" s="48"/>
      <c r="R717" s="48">
        <v>0.0805</v>
      </c>
      <c r="T717" s="207">
        <v>0.0765</v>
      </c>
      <c r="U717" s="212">
        <v>0.12946428</v>
      </c>
    </row>
    <row r="718" spans="1:21" ht="23.25" customHeight="1">
      <c r="A718" s="70">
        <v>650</v>
      </c>
      <c r="B718" s="6" t="s">
        <v>490</v>
      </c>
      <c r="C718" s="5"/>
      <c r="D718" s="5"/>
      <c r="E718" s="132">
        <v>0.262</v>
      </c>
      <c r="F718" s="42"/>
      <c r="G718" s="48"/>
      <c r="H718" s="48"/>
      <c r="I718" s="48"/>
      <c r="J718" s="167"/>
      <c r="K718" s="48">
        <v>0.2717</v>
      </c>
      <c r="P718" s="143">
        <f>24.1/100</f>
        <v>0.24100000000000002</v>
      </c>
      <c r="R718" s="48">
        <v>0.272</v>
      </c>
      <c r="T718" s="207">
        <v>0.22890000000000002</v>
      </c>
      <c r="U718" s="212">
        <v>0.357857</v>
      </c>
    </row>
    <row r="719" spans="1:21" ht="12.75" customHeight="1">
      <c r="A719" s="70">
        <v>651</v>
      </c>
      <c r="B719" s="6" t="s">
        <v>490</v>
      </c>
      <c r="C719" s="5"/>
      <c r="D719" s="11"/>
      <c r="E719" s="132">
        <v>1.7382</v>
      </c>
      <c r="F719" s="42"/>
      <c r="G719" s="48"/>
      <c r="H719" s="48"/>
      <c r="I719" s="48"/>
      <c r="J719" s="167"/>
      <c r="K719" s="48"/>
      <c r="P719" s="48"/>
      <c r="R719" s="48">
        <v>1.909</v>
      </c>
      <c r="T719" s="207">
        <v>1.8</v>
      </c>
      <c r="U719" s="212">
        <v>3.08035714</v>
      </c>
    </row>
    <row r="720" spans="1:21" ht="18.75" customHeight="1">
      <c r="A720" s="70">
        <v>652</v>
      </c>
      <c r="B720" s="6" t="s">
        <v>276</v>
      </c>
      <c r="C720" s="5"/>
      <c r="D720" s="5"/>
      <c r="E720" s="132">
        <v>0.072</v>
      </c>
      <c r="F720" s="42"/>
      <c r="G720" s="48"/>
      <c r="H720" s="48"/>
      <c r="I720" s="48"/>
      <c r="J720" s="167"/>
      <c r="K720" s="48"/>
      <c r="P720" s="48">
        <f>0.57/20</f>
        <v>0.028499999999999998</v>
      </c>
      <c r="R720" s="48"/>
      <c r="T720" s="207">
        <v>0.07200000000000001</v>
      </c>
      <c r="U720" s="212">
        <v>0.1011607</v>
      </c>
    </row>
    <row r="721" spans="1:24" s="51" customFormat="1" ht="24.75" customHeight="1">
      <c r="A721" s="70">
        <v>653</v>
      </c>
      <c r="B721" s="6" t="s">
        <v>276</v>
      </c>
      <c r="C721" s="5"/>
      <c r="D721" s="26"/>
      <c r="E721" s="132"/>
      <c r="F721" s="42"/>
      <c r="G721" s="48"/>
      <c r="H721" s="48"/>
      <c r="I721" s="48"/>
      <c r="J721" s="169"/>
      <c r="K721" s="48"/>
      <c r="L721" s="184"/>
      <c r="M721" s="48">
        <v>2.483</v>
      </c>
      <c r="N721" s="157"/>
      <c r="O721" s="157"/>
      <c r="P721" s="48"/>
      <c r="Q721" s="157"/>
      <c r="R721" s="48"/>
      <c r="S721" s="157"/>
      <c r="T721" s="207"/>
      <c r="U721" s="212">
        <v>1.349</v>
      </c>
      <c r="V721" s="157"/>
      <c r="W721" s="157"/>
      <c r="X721" s="157"/>
    </row>
    <row r="722" spans="1:21" ht="21.75" customHeight="1">
      <c r="A722" s="70">
        <v>654</v>
      </c>
      <c r="B722" s="6" t="s">
        <v>225</v>
      </c>
      <c r="C722" s="5"/>
      <c r="D722" s="5"/>
      <c r="E722" s="132">
        <v>0.019</v>
      </c>
      <c r="F722" s="42"/>
      <c r="G722" s="48"/>
      <c r="H722" s="48"/>
      <c r="I722" s="48"/>
      <c r="J722" s="167"/>
      <c r="K722" s="48">
        <v>0.0178</v>
      </c>
      <c r="P722" s="48"/>
      <c r="R722" s="48"/>
      <c r="T722" s="207">
        <v>0.018000000000000002</v>
      </c>
      <c r="U722" s="212">
        <v>0.0540178</v>
      </c>
    </row>
    <row r="723" spans="1:21" ht="23.25" customHeight="1">
      <c r="A723" s="70">
        <v>655</v>
      </c>
      <c r="B723" s="6" t="s">
        <v>225</v>
      </c>
      <c r="C723" s="5"/>
      <c r="D723" s="5"/>
      <c r="E723" s="132">
        <v>0.3297</v>
      </c>
      <c r="F723" s="42"/>
      <c r="G723" s="48"/>
      <c r="H723" s="48"/>
      <c r="I723" s="48"/>
      <c r="J723" s="167"/>
      <c r="K723" s="48">
        <v>0.199</v>
      </c>
      <c r="P723" s="143">
        <f>1.98/10</f>
        <v>0.198</v>
      </c>
      <c r="R723" s="48">
        <v>0.341</v>
      </c>
      <c r="T723" s="207">
        <v>0.19190000000000002</v>
      </c>
      <c r="U723" s="212">
        <v>0.4534821</v>
      </c>
    </row>
    <row r="724" spans="1:21" ht="22.5" customHeight="1">
      <c r="A724" s="70">
        <v>656</v>
      </c>
      <c r="B724" s="6" t="s">
        <v>491</v>
      </c>
      <c r="C724" s="5"/>
      <c r="D724" s="5"/>
      <c r="E724" s="132">
        <v>0.035</v>
      </c>
      <c r="F724" s="42"/>
      <c r="G724" s="48"/>
      <c r="H724" s="48"/>
      <c r="I724" s="139">
        <v>0.0357</v>
      </c>
      <c r="J724" s="167"/>
      <c r="K724" s="48">
        <v>0.0214</v>
      </c>
      <c r="O724" s="195">
        <v>0.0321</v>
      </c>
      <c r="P724" s="143">
        <f>0.9/20</f>
        <v>0.045</v>
      </c>
      <c r="R724" s="48">
        <v>0.0319</v>
      </c>
      <c r="T724" s="207">
        <v>0.0227</v>
      </c>
      <c r="U724" s="212">
        <v>0.040625</v>
      </c>
    </row>
    <row r="725" spans="1:24" s="255" customFormat="1" ht="20.25" customHeight="1">
      <c r="A725" s="270">
        <v>657</v>
      </c>
      <c r="B725" s="125" t="s">
        <v>491</v>
      </c>
      <c r="C725" s="126"/>
      <c r="D725" s="126"/>
      <c r="E725" s="247"/>
      <c r="F725" s="248"/>
      <c r="G725" s="249"/>
      <c r="H725" s="249"/>
      <c r="I725" s="239"/>
      <c r="J725" s="251"/>
      <c r="K725" s="249"/>
      <c r="L725" s="239"/>
      <c r="M725" s="252"/>
      <c r="N725" s="252"/>
      <c r="O725" s="252"/>
      <c r="P725" s="249"/>
      <c r="Q725" s="252"/>
      <c r="R725" s="249"/>
      <c r="S725" s="252"/>
      <c r="T725" s="253"/>
      <c r="U725" s="254"/>
      <c r="V725" s="252"/>
      <c r="W725" s="252"/>
      <c r="X725" s="252"/>
    </row>
    <row r="726" spans="1:21" ht="23.25" customHeight="1">
      <c r="A726" s="70">
        <v>658</v>
      </c>
      <c r="B726" s="6" t="s">
        <v>491</v>
      </c>
      <c r="C726" s="5"/>
      <c r="D726" s="5"/>
      <c r="E726" s="132">
        <v>0.1439</v>
      </c>
      <c r="F726" s="42"/>
      <c r="G726" s="48"/>
      <c r="H726" s="48"/>
      <c r="I726" s="139"/>
      <c r="J726" s="167"/>
      <c r="K726" s="179"/>
      <c r="P726" s="48"/>
      <c r="R726" s="200">
        <v>0.153</v>
      </c>
      <c r="T726" s="207">
        <v>0.14730000000000001</v>
      </c>
      <c r="U726" s="212">
        <v>0.2776785</v>
      </c>
    </row>
    <row r="727" spans="1:21" ht="23.25" customHeight="1">
      <c r="A727" s="70">
        <v>659</v>
      </c>
      <c r="B727" s="6" t="s">
        <v>491</v>
      </c>
      <c r="C727" s="5"/>
      <c r="D727" s="5"/>
      <c r="E727" s="132">
        <v>0.154</v>
      </c>
      <c r="F727" s="42"/>
      <c r="G727" s="48"/>
      <c r="H727" s="48"/>
      <c r="I727" s="139"/>
      <c r="J727" s="167"/>
      <c r="K727" s="179"/>
      <c r="P727" s="48"/>
      <c r="R727" s="48">
        <v>0.183</v>
      </c>
      <c r="T727" s="207">
        <v>0.15910000000000002</v>
      </c>
      <c r="U727" s="212">
        <v>0.2973214</v>
      </c>
    </row>
    <row r="728" spans="1:23" ht="23.25" customHeight="1">
      <c r="A728" s="70">
        <v>660</v>
      </c>
      <c r="B728" s="6" t="s">
        <v>491</v>
      </c>
      <c r="C728" s="5"/>
      <c r="D728" s="5"/>
      <c r="E728" s="132">
        <v>1.6964</v>
      </c>
      <c r="F728" s="42"/>
      <c r="G728" s="48"/>
      <c r="H728" s="48"/>
      <c r="I728" s="139"/>
      <c r="J728" s="167"/>
      <c r="K728" s="179"/>
      <c r="P728" s="48"/>
      <c r="R728" s="48"/>
      <c r="T728" s="207">
        <v>0.79</v>
      </c>
      <c r="U728" s="212">
        <v>2.03035714</v>
      </c>
      <c r="W728" s="231">
        <v>0.828</v>
      </c>
    </row>
    <row r="729" spans="1:21" ht="27.75" customHeight="1">
      <c r="A729" s="70">
        <v>661</v>
      </c>
      <c r="B729" s="6" t="s">
        <v>491</v>
      </c>
      <c r="C729" s="5"/>
      <c r="D729" s="5"/>
      <c r="E729" s="132">
        <v>2.2585</v>
      </c>
      <c r="F729" s="42"/>
      <c r="G729" s="48"/>
      <c r="H729" s="48"/>
      <c r="I729" s="139"/>
      <c r="J729" s="167"/>
      <c r="K729" s="179"/>
      <c r="P729" s="48"/>
      <c r="R729" s="48"/>
      <c r="T729" s="207">
        <v>1.7425000000000002</v>
      </c>
      <c r="U729" s="212">
        <v>3.0089285</v>
      </c>
    </row>
    <row r="730" spans="1:21" ht="27.75" customHeight="1">
      <c r="A730" s="70">
        <v>662</v>
      </c>
      <c r="B730" s="6" t="s">
        <v>521</v>
      </c>
      <c r="C730" s="5"/>
      <c r="D730" s="5"/>
      <c r="E730" s="132">
        <v>0.060500000000000005</v>
      </c>
      <c r="F730" s="133">
        <v>0.223</v>
      </c>
      <c r="G730" s="48"/>
      <c r="H730" s="48"/>
      <c r="I730" s="139">
        <v>0.0638</v>
      </c>
      <c r="J730" s="167"/>
      <c r="K730" s="179"/>
      <c r="L730" s="190">
        <v>0.0701</v>
      </c>
      <c r="P730" s="48"/>
      <c r="R730" s="48">
        <v>0.061</v>
      </c>
      <c r="T730" s="207">
        <v>0.0611</v>
      </c>
      <c r="U730" s="215">
        <v>0.196</v>
      </c>
    </row>
    <row r="731" spans="1:24" s="86" customFormat="1" ht="14.25" customHeight="1">
      <c r="A731" s="281" t="s">
        <v>113</v>
      </c>
      <c r="B731" s="282"/>
      <c r="C731" s="282"/>
      <c r="D731" s="282"/>
      <c r="E731" s="282"/>
      <c r="F731" s="282"/>
      <c r="G731" s="282"/>
      <c r="H731" s="282"/>
      <c r="I731" s="282"/>
      <c r="J731" s="168"/>
      <c r="K731" s="47"/>
      <c r="L731" s="139"/>
      <c r="M731" s="47"/>
      <c r="N731" s="47"/>
      <c r="O731" s="47"/>
      <c r="P731" s="47"/>
      <c r="Q731" s="47"/>
      <c r="R731" s="47"/>
      <c r="S731" s="47"/>
      <c r="T731" s="47"/>
      <c r="U731" s="47"/>
      <c r="V731" s="47"/>
      <c r="W731" s="47"/>
      <c r="X731" s="47"/>
    </row>
    <row r="732" spans="1:24" s="93" customFormat="1" ht="27.75" customHeight="1">
      <c r="A732" s="73">
        <v>663</v>
      </c>
      <c r="B732" s="47" t="s">
        <v>306</v>
      </c>
      <c r="C732" s="5"/>
      <c r="D732" s="48"/>
      <c r="E732" s="3">
        <v>1.3134</v>
      </c>
      <c r="F732" s="48"/>
      <c r="G732" s="48"/>
      <c r="H732" s="48"/>
      <c r="I732" s="48"/>
      <c r="J732" s="168"/>
      <c r="K732" s="48"/>
      <c r="L732" s="190"/>
      <c r="M732" s="47"/>
      <c r="N732" s="47"/>
      <c r="O732" s="47"/>
      <c r="P732" s="47"/>
      <c r="Q732" s="47"/>
      <c r="R732" s="48"/>
      <c r="S732" s="47"/>
      <c r="T732" s="207"/>
      <c r="U732" s="212">
        <v>18.685</v>
      </c>
      <c r="V732" s="47"/>
      <c r="W732" s="47"/>
      <c r="X732" s="47"/>
    </row>
    <row r="733" spans="1:21" ht="20.25" customHeight="1">
      <c r="A733" s="70">
        <v>664</v>
      </c>
      <c r="B733" s="6" t="s">
        <v>110</v>
      </c>
      <c r="C733" s="5"/>
      <c r="D733" s="5"/>
      <c r="E733" s="18">
        <v>0.0555</v>
      </c>
      <c r="F733" s="5"/>
      <c r="G733" s="48"/>
      <c r="H733" s="48"/>
      <c r="I733" s="137">
        <v>0.042</v>
      </c>
      <c r="J733" s="167"/>
      <c r="K733" s="48">
        <v>0.0567</v>
      </c>
      <c r="L733" s="190"/>
      <c r="O733" s="195">
        <v>0.0526</v>
      </c>
      <c r="R733" s="48"/>
      <c r="T733" s="207">
        <v>0.049300000000000004</v>
      </c>
      <c r="U733" s="212">
        <v>0.0860119</v>
      </c>
    </row>
    <row r="734" spans="1:21" ht="22.5" customHeight="1">
      <c r="A734" s="73">
        <v>665</v>
      </c>
      <c r="B734" s="6" t="s">
        <v>111</v>
      </c>
      <c r="C734" s="5"/>
      <c r="D734" s="5"/>
      <c r="E734" s="18">
        <v>0.033400000000000006</v>
      </c>
      <c r="F734" s="5"/>
      <c r="G734" s="48"/>
      <c r="H734" s="48"/>
      <c r="I734" s="48"/>
      <c r="J734" s="167"/>
      <c r="K734" s="48"/>
      <c r="L734" s="190"/>
      <c r="R734" s="200">
        <v>0.0342</v>
      </c>
      <c r="T734" s="207">
        <v>0.0325</v>
      </c>
      <c r="U734" s="212">
        <v>0.063</v>
      </c>
    </row>
    <row r="735" spans="1:21" ht="23.25" customHeight="1">
      <c r="A735" s="70">
        <v>666</v>
      </c>
      <c r="B735" s="6" t="s">
        <v>538</v>
      </c>
      <c r="C735" s="5"/>
      <c r="D735" s="5"/>
      <c r="E735" s="5"/>
      <c r="F735" s="5"/>
      <c r="G735" s="48"/>
      <c r="H735" s="48"/>
      <c r="I735" s="48"/>
      <c r="J735" s="167"/>
      <c r="K735" s="48"/>
      <c r="L735" s="190"/>
      <c r="R735" s="48">
        <v>5.994</v>
      </c>
      <c r="T735" s="207">
        <v>6</v>
      </c>
      <c r="U735" s="212">
        <v>8.0285714</v>
      </c>
    </row>
    <row r="736" spans="1:24" s="85" customFormat="1" ht="30.75" customHeight="1">
      <c r="A736" s="73">
        <v>667</v>
      </c>
      <c r="B736" s="4" t="s">
        <v>112</v>
      </c>
      <c r="C736" s="5"/>
      <c r="D736" s="3"/>
      <c r="E736" s="18">
        <v>0.0575</v>
      </c>
      <c r="F736" s="134">
        <v>0.12</v>
      </c>
      <c r="G736" s="48"/>
      <c r="H736" s="48"/>
      <c r="I736" s="139">
        <v>0.0603</v>
      </c>
      <c r="J736" s="167"/>
      <c r="K736" s="48"/>
      <c r="L736" s="190">
        <v>0.0879</v>
      </c>
      <c r="M736" s="122"/>
      <c r="N736" s="122"/>
      <c r="O736" s="122"/>
      <c r="P736" s="122"/>
      <c r="Q736" s="122"/>
      <c r="R736" s="48">
        <v>0.0576</v>
      </c>
      <c r="S736" s="122"/>
      <c r="T736" s="207">
        <v>0.16490000000000002</v>
      </c>
      <c r="U736" s="212">
        <v>0.18035714</v>
      </c>
      <c r="V736" s="122"/>
      <c r="W736" s="122"/>
      <c r="X736" s="122"/>
    </row>
    <row r="737" spans="1:21" ht="31.5" customHeight="1">
      <c r="A737" s="70">
        <v>668</v>
      </c>
      <c r="B737" s="6" t="s">
        <v>112</v>
      </c>
      <c r="C737" s="5"/>
      <c r="D737" s="5"/>
      <c r="E737" s="18">
        <v>0.033</v>
      </c>
      <c r="F737" s="5">
        <v>0.0702</v>
      </c>
      <c r="G737" s="48"/>
      <c r="H737" s="48"/>
      <c r="I737" s="139">
        <v>0.0347</v>
      </c>
      <c r="J737" s="167"/>
      <c r="K737" s="48"/>
      <c r="L737" s="190">
        <v>0.0511</v>
      </c>
      <c r="R737" s="48">
        <v>0.0331</v>
      </c>
      <c r="T737" s="207">
        <v>0.09580000000000001</v>
      </c>
      <c r="U737" s="212">
        <v>0.10035714</v>
      </c>
    </row>
    <row r="738" spans="1:21" ht="23.25" customHeight="1">
      <c r="A738" s="73">
        <v>669</v>
      </c>
      <c r="B738" s="6" t="s">
        <v>538</v>
      </c>
      <c r="C738" s="5"/>
      <c r="D738" s="5"/>
      <c r="E738" s="5">
        <v>2.29</v>
      </c>
      <c r="F738" s="5"/>
      <c r="G738" s="48"/>
      <c r="H738" s="48"/>
      <c r="I738" s="139">
        <v>4.2315</v>
      </c>
      <c r="J738" s="167"/>
      <c r="K738" s="48"/>
      <c r="L738" s="190"/>
      <c r="R738" s="48">
        <v>2.4875</v>
      </c>
      <c r="T738" s="207">
        <v>2.387</v>
      </c>
      <c r="U738" s="212">
        <v>4.026785</v>
      </c>
    </row>
    <row r="739" spans="1:21" ht="23.25" customHeight="1">
      <c r="A739" s="70">
        <v>670</v>
      </c>
      <c r="B739" s="6" t="s">
        <v>307</v>
      </c>
      <c r="C739" s="3"/>
      <c r="D739" s="5"/>
      <c r="E739" s="3">
        <v>0.0685</v>
      </c>
      <c r="F739" s="5"/>
      <c r="G739" s="48"/>
      <c r="H739" s="48"/>
      <c r="I739" s="48"/>
      <c r="J739" s="167"/>
      <c r="K739" s="48">
        <v>0.0418</v>
      </c>
      <c r="L739" s="190">
        <v>0.0821</v>
      </c>
      <c r="R739" s="48"/>
      <c r="T739" s="207">
        <v>0.0422</v>
      </c>
      <c r="U739" s="212">
        <v>0.1214923</v>
      </c>
    </row>
    <row r="740" spans="1:21" ht="23.25" customHeight="1">
      <c r="A740" s="73">
        <v>671</v>
      </c>
      <c r="B740" s="6" t="s">
        <v>307</v>
      </c>
      <c r="C740" s="3"/>
      <c r="D740" s="5"/>
      <c r="E740" s="3">
        <v>0.14049999999999999</v>
      </c>
      <c r="F740" s="5"/>
      <c r="G740" s="48"/>
      <c r="H740" s="48"/>
      <c r="I740" s="48"/>
      <c r="J740" s="167"/>
      <c r="K740" s="48">
        <v>0.0766</v>
      </c>
      <c r="L740" s="190">
        <v>0.17</v>
      </c>
      <c r="R740" s="48"/>
      <c r="T740" s="207">
        <v>0.07970000000000001</v>
      </c>
      <c r="U740" s="212">
        <v>0.1294642</v>
      </c>
    </row>
    <row r="741" spans="1:21" ht="23.25" customHeight="1">
      <c r="A741" s="70">
        <v>672</v>
      </c>
      <c r="B741" s="6" t="s">
        <v>307</v>
      </c>
      <c r="C741" s="3"/>
      <c r="D741" s="5"/>
      <c r="E741" s="3">
        <v>0.29769999999999996</v>
      </c>
      <c r="F741" s="5"/>
      <c r="G741" s="48"/>
      <c r="H741" s="48"/>
      <c r="I741" s="48"/>
      <c r="J741" s="167"/>
      <c r="K741" s="48"/>
      <c r="L741" s="190">
        <v>0.3472</v>
      </c>
      <c r="R741" s="48"/>
      <c r="T741" s="207">
        <v>0.1433</v>
      </c>
      <c r="U741" s="212">
        <v>0.22217261</v>
      </c>
    </row>
    <row r="742" spans="1:24" ht="22.5" customHeight="1">
      <c r="A742" s="73">
        <v>673</v>
      </c>
      <c r="B742" s="6" t="s">
        <v>36</v>
      </c>
      <c r="C742" s="5"/>
      <c r="D742" s="5"/>
      <c r="E742" s="18">
        <v>0.063</v>
      </c>
      <c r="F742" s="5"/>
      <c r="G742" s="48"/>
      <c r="H742" s="48"/>
      <c r="I742" s="48"/>
      <c r="J742" s="167"/>
      <c r="K742" s="48"/>
      <c r="L742" s="190"/>
      <c r="R742" s="48">
        <v>0.0985</v>
      </c>
      <c r="T742" s="207">
        <v>0.0604</v>
      </c>
      <c r="U742" s="212">
        <v>0.09982142</v>
      </c>
      <c r="X742" s="232">
        <v>0.063</v>
      </c>
    </row>
    <row r="743" spans="1:24" ht="22.5" customHeight="1">
      <c r="A743" s="70">
        <v>674</v>
      </c>
      <c r="B743" s="6" t="s">
        <v>36</v>
      </c>
      <c r="C743" s="5"/>
      <c r="D743" s="5"/>
      <c r="E743" s="18">
        <v>0.0563</v>
      </c>
      <c r="F743" s="133">
        <v>0.092</v>
      </c>
      <c r="G743" s="48"/>
      <c r="H743" s="48"/>
      <c r="I743" s="48"/>
      <c r="J743" s="167"/>
      <c r="K743" s="48"/>
      <c r="L743" s="190"/>
      <c r="R743" s="48">
        <v>0.0563</v>
      </c>
      <c r="S743" s="143">
        <v>0.055</v>
      </c>
      <c r="T743" s="207">
        <v>0.056400000000000006</v>
      </c>
      <c r="U743" s="212">
        <v>0.18422619</v>
      </c>
      <c r="X743" s="232">
        <v>0.1468</v>
      </c>
    </row>
    <row r="744" spans="1:24" ht="21.75" customHeight="1">
      <c r="A744" s="73">
        <v>675</v>
      </c>
      <c r="B744" s="6" t="s">
        <v>36</v>
      </c>
      <c r="C744" s="5"/>
      <c r="D744" s="5"/>
      <c r="E744" s="18">
        <v>0.0626</v>
      </c>
      <c r="F744" s="133">
        <v>0.158</v>
      </c>
      <c r="G744" s="135">
        <v>0.1777</v>
      </c>
      <c r="H744" s="48"/>
      <c r="I744" s="48"/>
      <c r="J744" s="167"/>
      <c r="K744" s="48"/>
      <c r="L744" s="190"/>
      <c r="R744" s="48">
        <v>0.0625</v>
      </c>
      <c r="S744" s="143">
        <v>0.11</v>
      </c>
      <c r="T744" s="207">
        <v>0.06280000000000001</v>
      </c>
      <c r="U744" s="212">
        <v>0.26017857</v>
      </c>
      <c r="X744" s="232">
        <v>0.198</v>
      </c>
    </row>
    <row r="745" spans="1:24" s="85" customFormat="1" ht="18.75" customHeight="1">
      <c r="A745" s="70">
        <v>676</v>
      </c>
      <c r="B745" s="4" t="s">
        <v>242</v>
      </c>
      <c r="C745" s="5"/>
      <c r="D745" s="3"/>
      <c r="E745" s="18">
        <v>0.2733</v>
      </c>
      <c r="F745" s="3"/>
      <c r="G745" s="135">
        <v>0.6052</v>
      </c>
      <c r="H745" s="48"/>
      <c r="I745" s="139">
        <v>0.2813</v>
      </c>
      <c r="J745" s="167"/>
      <c r="K745" s="48"/>
      <c r="L745" s="190">
        <v>0.4098</v>
      </c>
      <c r="M745" s="122"/>
      <c r="N745" s="122"/>
      <c r="O745" s="122"/>
      <c r="P745" s="122"/>
      <c r="Q745" s="122"/>
      <c r="R745" s="48">
        <v>0.2692</v>
      </c>
      <c r="S745" s="143">
        <v>0.3081</v>
      </c>
      <c r="T745" s="207">
        <v>0.1145</v>
      </c>
      <c r="U745" s="212">
        <v>0.30947066</v>
      </c>
      <c r="V745" s="122"/>
      <c r="W745" s="122"/>
      <c r="X745" s="232">
        <v>0.3025</v>
      </c>
    </row>
    <row r="746" spans="1:24" s="85" customFormat="1" ht="18" customHeight="1">
      <c r="A746" s="73">
        <v>677</v>
      </c>
      <c r="B746" s="4" t="s">
        <v>242</v>
      </c>
      <c r="C746" s="5"/>
      <c r="D746" s="3"/>
      <c r="E746" s="18">
        <v>0.40859999999999996</v>
      </c>
      <c r="F746" s="3"/>
      <c r="G746" s="135">
        <v>0.9391</v>
      </c>
      <c r="H746" s="48"/>
      <c r="I746" s="139">
        <v>0.5062</v>
      </c>
      <c r="J746" s="167"/>
      <c r="K746" s="48"/>
      <c r="L746" s="190">
        <v>0.4672</v>
      </c>
      <c r="M746" s="122"/>
      <c r="N746" s="122"/>
      <c r="O746" s="122"/>
      <c r="P746" s="122"/>
      <c r="Q746" s="122"/>
      <c r="R746" s="48">
        <v>0.4845</v>
      </c>
      <c r="S746" s="143">
        <v>0.4518</v>
      </c>
      <c r="T746" s="207">
        <v>0.2245</v>
      </c>
      <c r="U746" s="212">
        <v>0.5814732</v>
      </c>
      <c r="V746" s="122"/>
      <c r="W746" s="122"/>
      <c r="X746" s="122"/>
    </row>
    <row r="747" spans="1:24" s="86" customFormat="1" ht="14.25" customHeight="1">
      <c r="A747" s="281" t="s">
        <v>114</v>
      </c>
      <c r="B747" s="282"/>
      <c r="C747" s="282"/>
      <c r="D747" s="282"/>
      <c r="E747" s="282"/>
      <c r="F747" s="282"/>
      <c r="G747" s="282"/>
      <c r="H747" s="282"/>
      <c r="I747" s="282"/>
      <c r="J747" s="168"/>
      <c r="K747" s="47"/>
      <c r="L747" s="139"/>
      <c r="M747" s="47"/>
      <c r="N747" s="47"/>
      <c r="O747" s="47"/>
      <c r="P747" s="47"/>
      <c r="Q747" s="47"/>
      <c r="R747" s="47"/>
      <c r="S747" s="47"/>
      <c r="T747" s="47"/>
      <c r="U747" s="47"/>
      <c r="V747" s="47"/>
      <c r="W747" s="47"/>
      <c r="X747" s="47"/>
    </row>
    <row r="748" spans="1:24" s="86" customFormat="1" ht="31.5" customHeight="1">
      <c r="A748" s="70">
        <v>678</v>
      </c>
      <c r="B748" s="6" t="s">
        <v>115</v>
      </c>
      <c r="C748" s="5"/>
      <c r="D748" s="5"/>
      <c r="E748" s="18">
        <v>0.036</v>
      </c>
      <c r="F748" s="42"/>
      <c r="G748" s="48"/>
      <c r="H748" s="48"/>
      <c r="I748" s="48"/>
      <c r="J748" s="168"/>
      <c r="K748" s="47"/>
      <c r="L748" s="190"/>
      <c r="M748" s="47"/>
      <c r="N748" s="47"/>
      <c r="O748" s="195"/>
      <c r="P748" s="48">
        <f>0.71/50</f>
        <v>0.014199999999999999</v>
      </c>
      <c r="Q748" s="47"/>
      <c r="R748" s="48">
        <v>0.0142</v>
      </c>
      <c r="S748" s="47"/>
      <c r="T748" s="207">
        <v>0.0135</v>
      </c>
      <c r="U748" s="212">
        <v>0.0585714</v>
      </c>
      <c r="V748" s="47"/>
      <c r="W748" s="47"/>
      <c r="X748" s="47"/>
    </row>
    <row r="749" spans="1:24" s="86" customFormat="1" ht="32.25" customHeight="1">
      <c r="A749" s="70">
        <v>679</v>
      </c>
      <c r="B749" s="6" t="s">
        <v>116</v>
      </c>
      <c r="C749" s="5"/>
      <c r="D749" s="5"/>
      <c r="E749" s="18">
        <v>0.0746</v>
      </c>
      <c r="F749" s="42"/>
      <c r="G749" s="48"/>
      <c r="H749" s="48"/>
      <c r="I749" s="48"/>
      <c r="J749" s="168"/>
      <c r="K749" s="47"/>
      <c r="L749" s="190">
        <v>0.1216</v>
      </c>
      <c r="M749" s="47"/>
      <c r="N749" s="47"/>
      <c r="O749" s="195">
        <v>0.0742</v>
      </c>
      <c r="P749" s="47"/>
      <c r="Q749" s="47"/>
      <c r="R749" s="48">
        <v>0.0746</v>
      </c>
      <c r="S749" s="47"/>
      <c r="T749" s="207">
        <v>0.0753</v>
      </c>
      <c r="U749" s="212">
        <v>0.1758035</v>
      </c>
      <c r="V749" s="47"/>
      <c r="W749" s="47"/>
      <c r="X749" s="47"/>
    </row>
    <row r="750" spans="1:24" s="86" customFormat="1" ht="38.25" customHeight="1">
      <c r="A750" s="70">
        <v>680</v>
      </c>
      <c r="B750" s="6" t="s">
        <v>116</v>
      </c>
      <c r="C750" s="5"/>
      <c r="D750" s="5"/>
      <c r="E750" s="18">
        <v>0.075</v>
      </c>
      <c r="F750" s="42"/>
      <c r="G750" s="48"/>
      <c r="H750" s="48"/>
      <c r="I750" s="48"/>
      <c r="J750" s="168"/>
      <c r="K750" s="47"/>
      <c r="L750" s="190">
        <v>0.1036</v>
      </c>
      <c r="M750" s="47"/>
      <c r="N750" s="47"/>
      <c r="O750" s="195">
        <v>0.0746</v>
      </c>
      <c r="P750" s="47"/>
      <c r="Q750" s="47"/>
      <c r="R750" s="48">
        <v>0.075</v>
      </c>
      <c r="S750" s="47"/>
      <c r="T750" s="207">
        <v>0.076</v>
      </c>
      <c r="U750" s="212">
        <v>0.1509821</v>
      </c>
      <c r="V750" s="47"/>
      <c r="W750" s="47"/>
      <c r="X750" s="47"/>
    </row>
    <row r="751" spans="1:24" s="94" customFormat="1" ht="18" customHeight="1">
      <c r="A751" s="70">
        <v>681</v>
      </c>
      <c r="B751" s="6" t="s">
        <v>116</v>
      </c>
      <c r="C751" s="5"/>
      <c r="D751" s="5"/>
      <c r="E751" s="18">
        <v>0.1263</v>
      </c>
      <c r="F751" s="3"/>
      <c r="G751" s="48"/>
      <c r="H751" s="48"/>
      <c r="I751" s="48"/>
      <c r="J751" s="120"/>
      <c r="K751" s="48"/>
      <c r="L751" s="190">
        <v>0.1548</v>
      </c>
      <c r="M751" s="48"/>
      <c r="N751" s="48"/>
      <c r="O751" s="195">
        <v>0.1257</v>
      </c>
      <c r="P751" s="48"/>
      <c r="Q751" s="48"/>
      <c r="R751" s="48">
        <v>0.1263</v>
      </c>
      <c r="S751" s="48"/>
      <c r="T751" s="207">
        <v>0.1275</v>
      </c>
      <c r="U751" s="212">
        <v>0.2151785</v>
      </c>
      <c r="V751" s="48"/>
      <c r="W751" s="48"/>
      <c r="X751" s="48"/>
    </row>
    <row r="752" spans="1:24" s="89" customFormat="1" ht="20.25" customHeight="1">
      <c r="A752" s="70">
        <v>682</v>
      </c>
      <c r="B752" s="6" t="s">
        <v>539</v>
      </c>
      <c r="C752" s="3"/>
      <c r="D752" s="3"/>
      <c r="E752" s="3">
        <v>0.08410000000000001</v>
      </c>
      <c r="F752" s="42"/>
      <c r="G752" s="48"/>
      <c r="H752" s="48"/>
      <c r="I752" s="48"/>
      <c r="J752" s="120"/>
      <c r="K752" s="48"/>
      <c r="L752" s="190"/>
      <c r="M752" s="48"/>
      <c r="N752" s="48"/>
      <c r="O752" s="195"/>
      <c r="P752" s="48"/>
      <c r="Q752" s="48"/>
      <c r="R752" s="48">
        <v>0.0836</v>
      </c>
      <c r="S752" s="48"/>
      <c r="T752" s="207">
        <v>0.0849</v>
      </c>
      <c r="U752" s="212">
        <v>0.1229166</v>
      </c>
      <c r="V752" s="48"/>
      <c r="W752" s="48"/>
      <c r="X752" s="48"/>
    </row>
    <row r="753" spans="1:24" s="89" customFormat="1" ht="20.25" customHeight="1">
      <c r="A753" s="70">
        <v>683</v>
      </c>
      <c r="B753" s="4" t="s">
        <v>540</v>
      </c>
      <c r="C753" s="3"/>
      <c r="D753" s="3"/>
      <c r="E753" s="5">
        <v>0.0801</v>
      </c>
      <c r="F753" s="42"/>
      <c r="G753" s="48"/>
      <c r="H753" s="48"/>
      <c r="I753" s="242">
        <v>0.0752</v>
      </c>
      <c r="J753" s="120"/>
      <c r="K753" s="48"/>
      <c r="L753" s="190"/>
      <c r="M753" s="48"/>
      <c r="N753" s="48"/>
      <c r="O753" s="195">
        <v>0.0854</v>
      </c>
      <c r="P753" s="48"/>
      <c r="Q753" s="48"/>
      <c r="R753" s="48"/>
      <c r="S753" s="48"/>
      <c r="T753" s="207">
        <v>0.0746</v>
      </c>
      <c r="U753" s="212">
        <v>0.1346428</v>
      </c>
      <c r="V753" s="48"/>
      <c r="W753" s="48"/>
      <c r="X753" s="48"/>
    </row>
    <row r="754" spans="1:24" s="94" customFormat="1" ht="26.25" customHeight="1">
      <c r="A754" s="70">
        <v>684</v>
      </c>
      <c r="B754" s="6" t="s">
        <v>539</v>
      </c>
      <c r="C754" s="5"/>
      <c r="D754" s="5"/>
      <c r="E754" s="5">
        <v>14.2988</v>
      </c>
      <c r="F754" s="42"/>
      <c r="G754" s="48"/>
      <c r="H754" s="48"/>
      <c r="I754" s="48"/>
      <c r="J754" s="120"/>
      <c r="K754" s="48"/>
      <c r="L754" s="190"/>
      <c r="M754" s="48"/>
      <c r="N754" s="48"/>
      <c r="O754" s="195"/>
      <c r="P754" s="48"/>
      <c r="Q754" s="48"/>
      <c r="R754" s="48">
        <v>13.953</v>
      </c>
      <c r="S754" s="48"/>
      <c r="T754" s="207">
        <v>14.0197</v>
      </c>
      <c r="U754" s="212">
        <v>17.2642857</v>
      </c>
      <c r="V754" s="48"/>
      <c r="W754" s="48"/>
      <c r="X754" s="48"/>
    </row>
    <row r="755" spans="1:24" s="94" customFormat="1" ht="19.5" customHeight="1">
      <c r="A755" s="70">
        <v>685</v>
      </c>
      <c r="B755" s="6" t="s">
        <v>117</v>
      </c>
      <c r="C755" s="5"/>
      <c r="D755" s="5"/>
      <c r="E755" s="18">
        <v>0.13729999999999998</v>
      </c>
      <c r="F755" s="42"/>
      <c r="G755" s="48"/>
      <c r="H755" s="48"/>
      <c r="I755" s="48"/>
      <c r="J755" s="120"/>
      <c r="K755" s="48"/>
      <c r="L755" s="190">
        <v>0.149</v>
      </c>
      <c r="M755" s="48"/>
      <c r="N755" s="48"/>
      <c r="O755" s="195"/>
      <c r="P755" s="48"/>
      <c r="Q755" s="48"/>
      <c r="R755" s="48">
        <v>0.1333</v>
      </c>
      <c r="S755" s="48"/>
      <c r="T755" s="207">
        <v>0.1359</v>
      </c>
      <c r="U755" s="212">
        <v>0.2145833</v>
      </c>
      <c r="V755" s="48"/>
      <c r="W755" s="48"/>
      <c r="X755" s="48"/>
    </row>
    <row r="756" spans="1:10" ht="13.5" customHeight="1">
      <c r="A756" s="280" t="s">
        <v>28</v>
      </c>
      <c r="B756" s="280"/>
      <c r="C756" s="280"/>
      <c r="D756" s="280"/>
      <c r="E756" s="280"/>
      <c r="F756" s="280"/>
      <c r="G756" s="280"/>
      <c r="H756" s="280"/>
      <c r="I756" s="280"/>
      <c r="J756" s="167"/>
    </row>
    <row r="757" spans="1:21" ht="20.25" customHeight="1">
      <c r="A757" s="70">
        <v>686</v>
      </c>
      <c r="B757" s="6" t="s">
        <v>492</v>
      </c>
      <c r="C757" s="5"/>
      <c r="D757" s="5"/>
      <c r="E757" s="18">
        <v>0.0275</v>
      </c>
      <c r="F757" s="42"/>
      <c r="G757" s="135">
        <v>0.0277</v>
      </c>
      <c r="H757" s="48"/>
      <c r="I757" s="48"/>
      <c r="J757" s="167"/>
      <c r="K757" s="48"/>
      <c r="L757" s="190">
        <v>0.0298</v>
      </c>
      <c r="O757" s="195"/>
      <c r="P757" s="48"/>
      <c r="R757" s="48">
        <v>0.0267</v>
      </c>
      <c r="T757" s="207">
        <v>0.027200000000000002</v>
      </c>
      <c r="U757" s="212">
        <v>0.0416071</v>
      </c>
    </row>
    <row r="758" spans="1:24" s="85" customFormat="1" ht="18.75" customHeight="1">
      <c r="A758" s="71">
        <v>687</v>
      </c>
      <c r="B758" s="6" t="s">
        <v>492</v>
      </c>
      <c r="C758" s="5"/>
      <c r="D758" s="3"/>
      <c r="E758" s="18">
        <v>0.040400000000000005</v>
      </c>
      <c r="F758" s="42"/>
      <c r="G758" s="135">
        <v>0.0373</v>
      </c>
      <c r="H758" s="48"/>
      <c r="I758" s="48"/>
      <c r="J758" s="167"/>
      <c r="K758" s="48"/>
      <c r="L758" s="190">
        <v>0.0439</v>
      </c>
      <c r="M758" s="122"/>
      <c r="N758" s="122"/>
      <c r="O758" s="195"/>
      <c r="P758" s="48"/>
      <c r="Q758" s="122"/>
      <c r="R758" s="48">
        <v>0.0392</v>
      </c>
      <c r="S758" s="122"/>
      <c r="T758" s="207">
        <v>0.039900000000000005</v>
      </c>
      <c r="U758" s="212">
        <v>0.065178</v>
      </c>
      <c r="V758" s="122"/>
      <c r="W758" s="122"/>
      <c r="X758" s="122"/>
    </row>
    <row r="759" spans="1:21" ht="17.25" customHeight="1">
      <c r="A759" s="70">
        <v>688</v>
      </c>
      <c r="B759" s="6" t="s">
        <v>492</v>
      </c>
      <c r="C759" s="5"/>
      <c r="D759" s="5"/>
      <c r="E759" s="5">
        <v>0.5995</v>
      </c>
      <c r="F759" s="42"/>
      <c r="G759" s="135"/>
      <c r="H759" s="48"/>
      <c r="I759" s="48"/>
      <c r="J759" s="167"/>
      <c r="K759" s="48"/>
      <c r="L759" s="190">
        <v>0.4399</v>
      </c>
      <c r="O759" s="195"/>
      <c r="P759" s="143">
        <f>3.1/5</f>
        <v>0.62</v>
      </c>
      <c r="R759" s="48">
        <v>0.4422</v>
      </c>
      <c r="T759" s="207">
        <v>0.527</v>
      </c>
      <c r="U759" s="212">
        <v>0.7160714</v>
      </c>
    </row>
    <row r="760" spans="1:21" ht="20.25" customHeight="1">
      <c r="A760" s="71">
        <v>689</v>
      </c>
      <c r="B760" s="6" t="s">
        <v>37</v>
      </c>
      <c r="C760" s="3"/>
      <c r="D760" s="5"/>
      <c r="E760" s="3">
        <v>0.0473</v>
      </c>
      <c r="F760" s="42"/>
      <c r="G760" s="135">
        <v>0.0473</v>
      </c>
      <c r="H760" s="48"/>
      <c r="I760" s="48"/>
      <c r="J760" s="167"/>
      <c r="K760" s="48"/>
      <c r="O760" s="195"/>
      <c r="P760" s="48"/>
      <c r="R760" s="48">
        <v>0.047</v>
      </c>
      <c r="T760" s="207">
        <v>0.0585</v>
      </c>
      <c r="U760" s="212">
        <v>0.0941071</v>
      </c>
    </row>
    <row r="761" spans="1:24" s="51" customFormat="1" ht="28.5" customHeight="1">
      <c r="A761" s="70">
        <v>690</v>
      </c>
      <c r="B761" s="31" t="s">
        <v>268</v>
      </c>
      <c r="C761" s="5"/>
      <c r="D761" s="26"/>
      <c r="E761" s="3"/>
      <c r="F761" s="42"/>
      <c r="G761" s="135"/>
      <c r="H761" s="48"/>
      <c r="I761" s="48"/>
      <c r="J761" s="169"/>
      <c r="K761" s="48"/>
      <c r="L761" s="184"/>
      <c r="M761" s="48">
        <v>5.95</v>
      </c>
      <c r="N761" s="157"/>
      <c r="O761" s="195"/>
      <c r="P761" s="48"/>
      <c r="Q761" s="157"/>
      <c r="R761" s="48">
        <v>5.677</v>
      </c>
      <c r="S761" s="157"/>
      <c r="T761" s="207"/>
      <c r="U761" s="212">
        <v>3.305</v>
      </c>
      <c r="V761" s="157"/>
      <c r="W761" s="157"/>
      <c r="X761" s="157"/>
    </row>
    <row r="762" spans="1:24" s="51" customFormat="1" ht="24" customHeight="1">
      <c r="A762" s="71">
        <v>691</v>
      </c>
      <c r="B762" s="31" t="s">
        <v>308</v>
      </c>
      <c r="C762" s="3"/>
      <c r="D762" s="26"/>
      <c r="E762" s="3">
        <v>0.0482</v>
      </c>
      <c r="F762" s="42"/>
      <c r="G762" s="135"/>
      <c r="H762" s="48"/>
      <c r="I762" s="48"/>
      <c r="J762" s="169"/>
      <c r="K762" s="48"/>
      <c r="L762" s="184"/>
      <c r="M762" s="157"/>
      <c r="N762" s="157"/>
      <c r="O762" s="195"/>
      <c r="P762" s="48"/>
      <c r="Q762" s="157"/>
      <c r="R762" s="200">
        <v>0.0493</v>
      </c>
      <c r="S762" s="157"/>
      <c r="T762" s="207">
        <v>0.049</v>
      </c>
      <c r="U762" s="212">
        <v>0.0741071</v>
      </c>
      <c r="V762" s="157"/>
      <c r="W762" s="157"/>
      <c r="X762" s="157"/>
    </row>
    <row r="763" spans="1:24" s="51" customFormat="1" ht="21" customHeight="1">
      <c r="A763" s="70">
        <v>692</v>
      </c>
      <c r="B763" s="31" t="s">
        <v>308</v>
      </c>
      <c r="C763" s="3"/>
      <c r="D763" s="26"/>
      <c r="E763" s="3">
        <v>0.1343</v>
      </c>
      <c r="F763" s="42"/>
      <c r="G763" s="135">
        <v>0.1387</v>
      </c>
      <c r="H763" s="48"/>
      <c r="I763" s="48"/>
      <c r="J763" s="169"/>
      <c r="K763" s="48"/>
      <c r="L763" s="184"/>
      <c r="M763" s="157"/>
      <c r="N763" s="157"/>
      <c r="O763" s="195"/>
      <c r="P763" s="48"/>
      <c r="Q763" s="157"/>
      <c r="R763" s="48">
        <v>0.1364</v>
      </c>
      <c r="S763" s="157"/>
      <c r="T763" s="207">
        <v>0.1336</v>
      </c>
      <c r="U763" s="212">
        <v>0.2191964</v>
      </c>
      <c r="V763" s="157"/>
      <c r="W763" s="157"/>
      <c r="X763" s="157"/>
    </row>
    <row r="764" spans="1:21" ht="41.25" customHeight="1">
      <c r="A764" s="71">
        <v>693</v>
      </c>
      <c r="B764" s="6" t="s">
        <v>118</v>
      </c>
      <c r="C764" s="5"/>
      <c r="D764" s="5"/>
      <c r="E764" s="18">
        <v>0.0191</v>
      </c>
      <c r="F764" s="42"/>
      <c r="G764" s="135"/>
      <c r="H764" s="48"/>
      <c r="I764" s="48"/>
      <c r="J764" s="167"/>
      <c r="K764" s="48">
        <v>0.018</v>
      </c>
      <c r="O764" s="195"/>
      <c r="P764" s="143">
        <f>0.34/20</f>
        <v>0.017</v>
      </c>
      <c r="R764" s="48">
        <v>0.0145</v>
      </c>
      <c r="T764" s="207">
        <v>0.0131</v>
      </c>
      <c r="U764" s="212">
        <v>0.0241071</v>
      </c>
    </row>
    <row r="765" spans="1:21" ht="21.75" customHeight="1">
      <c r="A765" s="70">
        <v>694</v>
      </c>
      <c r="B765" s="6" t="s">
        <v>118</v>
      </c>
      <c r="C765" s="5"/>
      <c r="D765" s="5"/>
      <c r="E765" s="5">
        <v>0.3331</v>
      </c>
      <c r="F765" s="42"/>
      <c r="G765" s="135"/>
      <c r="H765" s="48"/>
      <c r="I765" s="48"/>
      <c r="J765" s="167"/>
      <c r="K765" s="179"/>
      <c r="O765" s="195"/>
      <c r="P765" s="143">
        <f>113.7/330</f>
        <v>0.34454545454545454</v>
      </c>
      <c r="R765" s="48">
        <v>0.3445</v>
      </c>
      <c r="T765" s="207">
        <v>0.2894</v>
      </c>
      <c r="U765" s="212">
        <v>0.428544</v>
      </c>
    </row>
    <row r="766" spans="1:21" ht="18.75" customHeight="1">
      <c r="A766" s="71">
        <v>695</v>
      </c>
      <c r="B766" s="6" t="s">
        <v>119</v>
      </c>
      <c r="C766" s="5"/>
      <c r="D766" s="5"/>
      <c r="E766" s="18">
        <v>0.0639</v>
      </c>
      <c r="F766" s="42"/>
      <c r="G766" s="135"/>
      <c r="H766" s="48"/>
      <c r="I766" s="48"/>
      <c r="J766" s="167"/>
      <c r="K766" s="179"/>
      <c r="O766" s="195">
        <v>0.0773</v>
      </c>
      <c r="P766" s="48"/>
      <c r="R766" s="48">
        <v>0.078</v>
      </c>
      <c r="T766" s="207">
        <v>0.0651</v>
      </c>
      <c r="U766" s="212">
        <v>0.1113095</v>
      </c>
    </row>
    <row r="767" spans="1:21" ht="18.75" customHeight="1">
      <c r="A767" s="70">
        <v>696</v>
      </c>
      <c r="B767" s="6" t="s">
        <v>119</v>
      </c>
      <c r="C767" s="5"/>
      <c r="D767" s="5"/>
      <c r="E767" s="18">
        <v>0.055</v>
      </c>
      <c r="F767" s="42"/>
      <c r="G767" s="135">
        <v>0.0558</v>
      </c>
      <c r="H767" s="48"/>
      <c r="I767" s="48"/>
      <c r="J767" s="167"/>
      <c r="K767" s="179"/>
      <c r="O767" s="195">
        <v>0.0547</v>
      </c>
      <c r="P767" s="48"/>
      <c r="R767" s="48">
        <v>0.055</v>
      </c>
      <c r="T767" s="207">
        <v>0.056</v>
      </c>
      <c r="U767" s="212">
        <v>0.0895833</v>
      </c>
    </row>
    <row r="768" spans="1:24" s="85" customFormat="1" ht="18.75" customHeight="1">
      <c r="A768" s="71">
        <v>697</v>
      </c>
      <c r="B768" s="4" t="s">
        <v>243</v>
      </c>
      <c r="C768" s="5"/>
      <c r="D768" s="3"/>
      <c r="E768" s="18">
        <v>0.0499</v>
      </c>
      <c r="F768" s="3">
        <v>0.0618</v>
      </c>
      <c r="G768" s="135"/>
      <c r="H768" s="48"/>
      <c r="I768" s="48"/>
      <c r="J768" s="167"/>
      <c r="K768" s="179"/>
      <c r="L768" s="139"/>
      <c r="M768" s="122"/>
      <c r="N768" s="122"/>
      <c r="O768" s="195"/>
      <c r="P768" s="143">
        <f>1.49/30</f>
        <v>0.049666666666666665</v>
      </c>
      <c r="Q768" s="122"/>
      <c r="R768" s="48">
        <v>0.05</v>
      </c>
      <c r="S768" s="122"/>
      <c r="T768" s="207">
        <v>0.0475</v>
      </c>
      <c r="U768" s="212">
        <v>0.0821428</v>
      </c>
      <c r="V768" s="122"/>
      <c r="W768" s="122"/>
      <c r="X768" s="122"/>
    </row>
    <row r="769" spans="1:24" s="85" customFormat="1" ht="18.75" customHeight="1">
      <c r="A769" s="70">
        <v>698</v>
      </c>
      <c r="B769" s="4" t="s">
        <v>243</v>
      </c>
      <c r="C769" s="5"/>
      <c r="D769" s="3"/>
      <c r="E769" s="18">
        <v>0.0497</v>
      </c>
      <c r="F769" s="42"/>
      <c r="G769" s="135"/>
      <c r="H769" s="48"/>
      <c r="I769" s="48"/>
      <c r="J769" s="167"/>
      <c r="K769" s="179"/>
      <c r="L769" s="139"/>
      <c r="M769" s="122"/>
      <c r="N769" s="122"/>
      <c r="O769" s="195"/>
      <c r="P769" s="143">
        <f>1.5/30</f>
        <v>0.05</v>
      </c>
      <c r="Q769" s="122"/>
      <c r="R769" s="48"/>
      <c r="S769" s="122"/>
      <c r="T769" s="207">
        <v>0.045</v>
      </c>
      <c r="U769" s="212">
        <v>0.0821428</v>
      </c>
      <c r="V769" s="122"/>
      <c r="W769" s="122"/>
      <c r="X769" s="122"/>
    </row>
    <row r="770" spans="1:21" ht="44.25" customHeight="1">
      <c r="A770" s="71">
        <v>699</v>
      </c>
      <c r="B770" s="6" t="s">
        <v>493</v>
      </c>
      <c r="C770" s="12"/>
      <c r="D770" s="5"/>
      <c r="E770" s="5">
        <v>1.5008</v>
      </c>
      <c r="F770" s="42"/>
      <c r="G770" s="135"/>
      <c r="H770" s="48"/>
      <c r="I770" s="48"/>
      <c r="J770" s="167"/>
      <c r="K770" s="179"/>
      <c r="O770" s="195">
        <v>1.45</v>
      </c>
      <c r="P770" s="48"/>
      <c r="R770" s="48">
        <v>1.4355</v>
      </c>
      <c r="T770" s="207">
        <v>1.37</v>
      </c>
      <c r="U770" s="212">
        <v>2.3839285</v>
      </c>
    </row>
    <row r="771" spans="1:21" ht="44.25" customHeight="1">
      <c r="A771" s="70">
        <v>700</v>
      </c>
      <c r="B771" s="86" t="s">
        <v>519</v>
      </c>
      <c r="C771" s="5"/>
      <c r="D771" s="5"/>
      <c r="E771" s="18">
        <v>0.085</v>
      </c>
      <c r="F771" s="42"/>
      <c r="G771" s="135"/>
      <c r="H771" s="48"/>
      <c r="I771" s="48"/>
      <c r="J771" s="167"/>
      <c r="K771" s="179"/>
      <c r="O771" s="195"/>
      <c r="P771" s="48"/>
      <c r="R771" s="48"/>
      <c r="T771" s="207"/>
      <c r="U771" s="212"/>
    </row>
    <row r="772" spans="1:21" ht="17.25" customHeight="1">
      <c r="A772" s="71">
        <v>701</v>
      </c>
      <c r="B772" s="6" t="s">
        <v>495</v>
      </c>
      <c r="C772" s="5"/>
      <c r="D772" s="5"/>
      <c r="E772" s="18">
        <v>0.1498</v>
      </c>
      <c r="F772" s="42"/>
      <c r="G772" s="135">
        <v>0.152</v>
      </c>
      <c r="H772" s="48">
        <v>0.151</v>
      </c>
      <c r="I772" s="48"/>
      <c r="J772" s="167"/>
      <c r="K772" s="179"/>
      <c r="O772" s="195">
        <v>0.149</v>
      </c>
      <c r="P772" s="48"/>
      <c r="R772" s="48">
        <v>0.15</v>
      </c>
      <c r="T772" s="207">
        <v>0.1512</v>
      </c>
      <c r="U772" s="212">
        <v>0.244642</v>
      </c>
    </row>
    <row r="773" spans="1:23" ht="19.5" customHeight="1">
      <c r="A773" s="70">
        <v>702</v>
      </c>
      <c r="B773" s="6" t="s">
        <v>495</v>
      </c>
      <c r="C773" s="5"/>
      <c r="D773" s="5"/>
      <c r="E773" s="5">
        <v>0.312</v>
      </c>
      <c r="F773" s="42"/>
      <c r="G773" s="135"/>
      <c r="H773" s="48">
        <v>0.952</v>
      </c>
      <c r="I773" s="48"/>
      <c r="J773" s="167"/>
      <c r="K773" s="179"/>
      <c r="O773" s="195">
        <v>0.925</v>
      </c>
      <c r="P773" s="48"/>
      <c r="R773" s="48">
        <v>0.4</v>
      </c>
      <c r="S773" s="143">
        <v>0.314</v>
      </c>
      <c r="T773" s="207">
        <v>0.5052</v>
      </c>
      <c r="U773" s="212">
        <v>0.8526785</v>
      </c>
      <c r="W773" s="231">
        <v>0.434</v>
      </c>
    </row>
    <row r="774" spans="1:23" ht="18" customHeight="1">
      <c r="A774" s="71">
        <v>703</v>
      </c>
      <c r="B774" s="6" t="s">
        <v>495</v>
      </c>
      <c r="C774" s="5"/>
      <c r="D774" s="5"/>
      <c r="E774" s="5">
        <v>0.312</v>
      </c>
      <c r="F774" s="42"/>
      <c r="G774" s="135"/>
      <c r="H774" s="48"/>
      <c r="I774" s="48"/>
      <c r="J774" s="167"/>
      <c r="K774" s="179"/>
      <c r="O774" s="195"/>
      <c r="P774" s="48"/>
      <c r="R774" s="48"/>
      <c r="S774" s="143">
        <v>0.314</v>
      </c>
      <c r="T774" s="207"/>
      <c r="U774" s="213">
        <v>1.2754464</v>
      </c>
      <c r="W774" s="231">
        <v>0.72</v>
      </c>
    </row>
    <row r="775" spans="1:24" s="85" customFormat="1" ht="19.5" customHeight="1">
      <c r="A775" s="70">
        <v>704</v>
      </c>
      <c r="B775" s="4" t="s">
        <v>541</v>
      </c>
      <c r="C775" s="5"/>
      <c r="D775" s="3"/>
      <c r="E775" s="18">
        <v>0.1594</v>
      </c>
      <c r="F775" s="42"/>
      <c r="G775" s="135"/>
      <c r="H775" s="48"/>
      <c r="I775" s="48">
        <v>0.1673</v>
      </c>
      <c r="J775" s="167"/>
      <c r="K775" s="179"/>
      <c r="L775" s="139"/>
      <c r="M775" s="122"/>
      <c r="N775" s="122"/>
      <c r="O775" s="195"/>
      <c r="P775" s="143">
        <f>4.82/30</f>
        <v>0.16066666666666668</v>
      </c>
      <c r="Q775" s="122"/>
      <c r="R775" s="48">
        <v>0.16</v>
      </c>
      <c r="S775" s="122"/>
      <c r="T775" s="207">
        <v>0.1608</v>
      </c>
      <c r="U775" s="212">
        <v>0.2098214</v>
      </c>
      <c r="V775" s="122"/>
      <c r="W775" s="122"/>
      <c r="X775" s="122"/>
    </row>
    <row r="776" spans="1:24" s="85" customFormat="1" ht="21" customHeight="1">
      <c r="A776" s="71">
        <v>705</v>
      </c>
      <c r="B776" s="4" t="s">
        <v>244</v>
      </c>
      <c r="C776" s="5"/>
      <c r="D776" s="3"/>
      <c r="E776" s="18">
        <v>0.15969999999999998</v>
      </c>
      <c r="F776" s="134">
        <v>0.2</v>
      </c>
      <c r="G776" s="135"/>
      <c r="H776" s="48"/>
      <c r="I776" s="48">
        <v>0.1676</v>
      </c>
      <c r="J776" s="167"/>
      <c r="K776" s="179"/>
      <c r="L776" s="139"/>
      <c r="M776" s="122"/>
      <c r="N776" s="122"/>
      <c r="O776" s="195"/>
      <c r="P776" s="48"/>
      <c r="Q776" s="122"/>
      <c r="R776" s="48">
        <v>0.16</v>
      </c>
      <c r="S776" s="122"/>
      <c r="T776" s="207">
        <v>0.16090000000000002</v>
      </c>
      <c r="U776" s="212">
        <v>0.3071428</v>
      </c>
      <c r="V776" s="122"/>
      <c r="W776" s="122"/>
      <c r="X776" s="122"/>
    </row>
    <row r="777" spans="1:21" ht="92.25" customHeight="1">
      <c r="A777" s="70">
        <v>706</v>
      </c>
      <c r="B777" s="6" t="s">
        <v>494</v>
      </c>
      <c r="C777" s="5"/>
      <c r="D777" s="5"/>
      <c r="E777" s="5">
        <v>2.1996</v>
      </c>
      <c r="F777" s="42"/>
      <c r="G777" s="135"/>
      <c r="H777" s="48"/>
      <c r="I777" s="48"/>
      <c r="J777" s="167"/>
      <c r="K777" s="179"/>
      <c r="O777" s="195"/>
      <c r="P777" s="48"/>
      <c r="R777" s="48"/>
      <c r="T777" s="207">
        <v>2.25</v>
      </c>
      <c r="U777" s="212">
        <v>4.1964285</v>
      </c>
    </row>
    <row r="778" spans="1:24" s="103" customFormat="1" ht="21" customHeight="1">
      <c r="A778" s="71">
        <v>707</v>
      </c>
      <c r="B778" s="6" t="s">
        <v>520</v>
      </c>
      <c r="C778" s="3"/>
      <c r="D778" s="5"/>
      <c r="E778" s="3">
        <v>0.108</v>
      </c>
      <c r="F778" s="102"/>
      <c r="G778" s="135">
        <v>0.11</v>
      </c>
      <c r="H778" s="48"/>
      <c r="I778" s="48"/>
      <c r="J778" s="170"/>
      <c r="K778" s="179"/>
      <c r="L778" s="185"/>
      <c r="M778" s="158"/>
      <c r="N778" s="158"/>
      <c r="O778" s="195"/>
      <c r="P778" s="143">
        <f>3.26/30</f>
        <v>0.10866666666666666</v>
      </c>
      <c r="Q778" s="158"/>
      <c r="R778" s="48">
        <v>0.1092</v>
      </c>
      <c r="S778" s="158"/>
      <c r="T778" s="207">
        <v>0.0978</v>
      </c>
      <c r="U778" s="212">
        <v>0.17410699999999998</v>
      </c>
      <c r="V778" s="158"/>
      <c r="W778" s="158"/>
      <c r="X778" s="158"/>
    </row>
    <row r="779" spans="1:24" s="103" customFormat="1" ht="21" customHeight="1">
      <c r="A779" s="70">
        <v>708</v>
      </c>
      <c r="B779" s="6" t="s">
        <v>520</v>
      </c>
      <c r="C779" s="3"/>
      <c r="D779" s="5"/>
      <c r="E779" s="3">
        <v>0.15569999999999998</v>
      </c>
      <c r="F779" s="102"/>
      <c r="G779" s="135">
        <v>0.1582</v>
      </c>
      <c r="H779" s="48"/>
      <c r="I779" s="48"/>
      <c r="J779" s="170"/>
      <c r="K779" s="179"/>
      <c r="L779" s="185"/>
      <c r="M779" s="158"/>
      <c r="N779" s="158"/>
      <c r="O779" s="195"/>
      <c r="P779" s="143">
        <f>4.15/30</f>
        <v>0.13833333333333334</v>
      </c>
      <c r="Q779" s="158"/>
      <c r="R779" s="48">
        <v>0.139</v>
      </c>
      <c r="S779" s="158"/>
      <c r="T779" s="207">
        <v>0.14100000000000001</v>
      </c>
      <c r="U779" s="212"/>
      <c r="V779" s="158"/>
      <c r="W779" s="158"/>
      <c r="X779" s="158"/>
    </row>
    <row r="780" spans="1:24" s="103" customFormat="1" ht="21" customHeight="1">
      <c r="A780" s="71">
        <v>709</v>
      </c>
      <c r="B780" s="6" t="s">
        <v>546</v>
      </c>
      <c r="C780" s="5"/>
      <c r="D780" s="5"/>
      <c r="E780" s="18">
        <v>0.3256</v>
      </c>
      <c r="F780" s="102"/>
      <c r="G780" s="135"/>
      <c r="H780" s="48"/>
      <c r="I780" s="236">
        <v>0.301</v>
      </c>
      <c r="J780" s="170"/>
      <c r="K780" s="48">
        <v>0.3095</v>
      </c>
      <c r="L780" s="185"/>
      <c r="M780" s="158"/>
      <c r="N780" s="158"/>
      <c r="O780" s="195">
        <v>0.3142</v>
      </c>
      <c r="P780" s="48"/>
      <c r="Q780" s="158"/>
      <c r="R780" s="48"/>
      <c r="S780" s="158"/>
      <c r="T780" s="207">
        <v>0.3196</v>
      </c>
      <c r="U780" s="212">
        <v>0.517857</v>
      </c>
      <c r="V780" s="158"/>
      <c r="W780" s="158"/>
      <c r="X780" s="158"/>
    </row>
    <row r="781" spans="1:24" s="103" customFormat="1" ht="21" customHeight="1">
      <c r="A781" s="70">
        <v>710</v>
      </c>
      <c r="B781" s="6" t="s">
        <v>542</v>
      </c>
      <c r="C781" s="5"/>
      <c r="D781" s="5"/>
      <c r="E781" s="18">
        <v>0.0335</v>
      </c>
      <c r="F781" s="102"/>
      <c r="G781" s="135"/>
      <c r="H781" s="48"/>
      <c r="I781" s="48"/>
      <c r="J781" s="170"/>
      <c r="K781" s="48"/>
      <c r="L781" s="185"/>
      <c r="M781" s="158"/>
      <c r="N781" s="158"/>
      <c r="O781" s="195"/>
      <c r="P781" s="48"/>
      <c r="Q781" s="158"/>
      <c r="R781" s="48">
        <v>0.0331</v>
      </c>
      <c r="S781" s="158"/>
      <c r="T781" s="207">
        <v>0.0339</v>
      </c>
      <c r="U781" s="212"/>
      <c r="V781" s="158"/>
      <c r="W781" s="158"/>
      <c r="X781" s="158"/>
    </row>
    <row r="782" spans="1:24" s="103" customFormat="1" ht="21" customHeight="1">
      <c r="A782" s="71">
        <v>711</v>
      </c>
      <c r="B782" s="6" t="s">
        <v>542</v>
      </c>
      <c r="C782" s="5"/>
      <c r="D782" s="5"/>
      <c r="E782" s="18">
        <v>0.067</v>
      </c>
      <c r="F782" s="102"/>
      <c r="G782" s="135"/>
      <c r="H782" s="48"/>
      <c r="I782" s="48"/>
      <c r="J782" s="170"/>
      <c r="K782" s="48"/>
      <c r="L782" s="185"/>
      <c r="M782" s="158"/>
      <c r="N782" s="158"/>
      <c r="O782" s="195"/>
      <c r="P782" s="48"/>
      <c r="Q782" s="158"/>
      <c r="R782" s="48">
        <v>0.0663</v>
      </c>
      <c r="S782" s="158"/>
      <c r="T782" s="207">
        <v>0.06770000000000001</v>
      </c>
      <c r="U782" s="212"/>
      <c r="V782" s="158"/>
      <c r="W782" s="158"/>
      <c r="X782" s="158"/>
    </row>
    <row r="783" spans="1:21" ht="28.5" customHeight="1">
      <c r="A783" s="70">
        <v>712</v>
      </c>
      <c r="B783" s="6" t="s">
        <v>309</v>
      </c>
      <c r="C783" s="5"/>
      <c r="D783" s="5"/>
      <c r="E783" s="3"/>
      <c r="F783" s="42"/>
      <c r="G783" s="135"/>
      <c r="H783" s="48"/>
      <c r="I783" s="48"/>
      <c r="J783" s="167"/>
      <c r="K783" s="48"/>
      <c r="O783" s="195"/>
      <c r="P783" s="48"/>
      <c r="R783" s="48">
        <v>18.034</v>
      </c>
      <c r="T783" s="207">
        <v>17.599</v>
      </c>
      <c r="U783" s="212"/>
    </row>
    <row r="784" spans="1:24" s="86" customFormat="1" ht="14.25" customHeight="1">
      <c r="A784" s="281" t="s">
        <v>120</v>
      </c>
      <c r="B784" s="282"/>
      <c r="C784" s="282"/>
      <c r="D784" s="282"/>
      <c r="E784" s="282"/>
      <c r="F784" s="282"/>
      <c r="G784" s="282"/>
      <c r="H784" s="282"/>
      <c r="I784" s="282"/>
      <c r="J784" s="168"/>
      <c r="K784" s="47"/>
      <c r="L784" s="139"/>
      <c r="M784" s="47"/>
      <c r="N784" s="47"/>
      <c r="O784" s="47"/>
      <c r="P784" s="47"/>
      <c r="Q784" s="47"/>
      <c r="R784" s="47"/>
      <c r="S784" s="47"/>
      <c r="T784" s="47"/>
      <c r="U784" s="47"/>
      <c r="V784" s="47"/>
      <c r="W784" s="47"/>
      <c r="X784" s="47"/>
    </row>
    <row r="785" spans="1:24" s="86" customFormat="1" ht="20.25" customHeight="1">
      <c r="A785" s="70">
        <v>713</v>
      </c>
      <c r="B785" s="6" t="s">
        <v>121</v>
      </c>
      <c r="C785" s="3"/>
      <c r="D785" s="5"/>
      <c r="E785" s="3">
        <v>0.0146</v>
      </c>
      <c r="F785" s="42"/>
      <c r="G785" s="135">
        <v>0.0149</v>
      </c>
      <c r="H785" s="48"/>
      <c r="I785" s="48"/>
      <c r="J785" s="168"/>
      <c r="K785" s="48"/>
      <c r="L785" s="139"/>
      <c r="M785" s="47"/>
      <c r="N785" s="47"/>
      <c r="O785" s="47"/>
      <c r="P785" s="48">
        <f>0.73/50</f>
        <v>0.0146</v>
      </c>
      <c r="Q785" s="47"/>
      <c r="R785" s="48">
        <v>0.0146438</v>
      </c>
      <c r="S785" s="47"/>
      <c r="T785" s="207">
        <v>0.0131</v>
      </c>
      <c r="U785" s="212">
        <v>0.0239285</v>
      </c>
      <c r="V785" s="47"/>
      <c r="W785" s="47"/>
      <c r="X785" s="47"/>
    </row>
    <row r="786" spans="1:24" s="86" customFormat="1" ht="21" customHeight="1">
      <c r="A786" s="70">
        <v>714</v>
      </c>
      <c r="B786" s="6" t="s">
        <v>121</v>
      </c>
      <c r="C786" s="3"/>
      <c r="D786" s="5"/>
      <c r="E786" s="3">
        <v>0.0141</v>
      </c>
      <c r="F786" s="42"/>
      <c r="G786" s="146"/>
      <c r="H786" s="57"/>
      <c r="I786" s="57"/>
      <c r="J786" s="168"/>
      <c r="K786" s="57"/>
      <c r="L786" s="190">
        <v>0.0193</v>
      </c>
      <c r="M786" s="47"/>
      <c r="N786" s="47"/>
      <c r="O786" s="47"/>
      <c r="P786" s="143">
        <f>0.84/50</f>
        <v>0.0168</v>
      </c>
      <c r="Q786" s="47"/>
      <c r="R786" s="48">
        <v>0.0172</v>
      </c>
      <c r="S786" s="47"/>
      <c r="T786" s="207">
        <v>0.0151</v>
      </c>
      <c r="U786" s="212">
        <v>0.027857</v>
      </c>
      <c r="V786" s="47"/>
      <c r="W786" s="47"/>
      <c r="X786" s="47"/>
    </row>
    <row r="787" spans="1:24" s="86" customFormat="1" ht="21" customHeight="1">
      <c r="A787" s="70">
        <v>715</v>
      </c>
      <c r="B787" s="6" t="s">
        <v>551</v>
      </c>
      <c r="C787" s="5"/>
      <c r="D787" s="5"/>
      <c r="E787" s="18">
        <v>0.17329999999999998</v>
      </c>
      <c r="F787" s="42"/>
      <c r="G787" s="135">
        <v>0.0979</v>
      </c>
      <c r="H787" s="57"/>
      <c r="I787" s="57"/>
      <c r="J787" s="168"/>
      <c r="K787" s="57"/>
      <c r="L787" s="139"/>
      <c r="M787" s="47"/>
      <c r="N787" s="47"/>
      <c r="O787" s="47"/>
      <c r="P787" s="57"/>
      <c r="Q787" s="47"/>
      <c r="R787" s="48">
        <v>0.175</v>
      </c>
      <c r="S787" s="47"/>
      <c r="T787" s="211">
        <v>0.1726</v>
      </c>
      <c r="U787" s="212">
        <v>0.35863079999999997</v>
      </c>
      <c r="V787" s="47"/>
      <c r="W787" s="47"/>
      <c r="X787" s="47"/>
    </row>
    <row r="788" spans="1:24" s="86" customFormat="1" ht="24" customHeight="1">
      <c r="A788" s="70">
        <v>716</v>
      </c>
      <c r="B788" s="6" t="s">
        <v>122</v>
      </c>
      <c r="C788" s="3"/>
      <c r="D788" s="5"/>
      <c r="E788" s="3">
        <v>0.2319</v>
      </c>
      <c r="F788" s="42"/>
      <c r="G788" s="48"/>
      <c r="H788" s="48"/>
      <c r="I788" s="48"/>
      <c r="J788" s="168"/>
      <c r="K788" s="48"/>
      <c r="L788" s="139"/>
      <c r="M788" s="47"/>
      <c r="N788" s="47"/>
      <c r="O788" s="47"/>
      <c r="P788" s="48"/>
      <c r="Q788" s="47"/>
      <c r="R788" s="48">
        <v>0.0949</v>
      </c>
      <c r="S788" s="47"/>
      <c r="T788" s="207">
        <v>0.044500000000000005</v>
      </c>
      <c r="U788" s="212">
        <v>0.35863079999999997</v>
      </c>
      <c r="V788" s="47"/>
      <c r="W788" s="47"/>
      <c r="X788" s="47"/>
    </row>
    <row r="789" spans="1:24" s="86" customFormat="1" ht="19.5" customHeight="1">
      <c r="A789" s="70">
        <v>717</v>
      </c>
      <c r="B789" s="6" t="s">
        <v>565</v>
      </c>
      <c r="C789" s="5"/>
      <c r="D789" s="5"/>
      <c r="E789" s="5">
        <v>20.5</v>
      </c>
      <c r="F789" s="42"/>
      <c r="G789" s="48"/>
      <c r="H789" s="48"/>
      <c r="I789" s="48"/>
      <c r="J789" s="168"/>
      <c r="K789" s="48"/>
      <c r="L789" s="139"/>
      <c r="M789" s="47"/>
      <c r="N789" s="47"/>
      <c r="O789" s="47"/>
      <c r="P789" s="48"/>
      <c r="Q789" s="47"/>
      <c r="R789" s="48">
        <v>24.192</v>
      </c>
      <c r="S789" s="47"/>
      <c r="T789" s="207"/>
      <c r="U789" s="212"/>
      <c r="V789" s="47"/>
      <c r="W789" s="47"/>
      <c r="X789" s="47"/>
    </row>
    <row r="790" spans="1:24" s="86" customFormat="1" ht="20.25" customHeight="1">
      <c r="A790" s="70">
        <v>718</v>
      </c>
      <c r="B790" s="6" t="s">
        <v>123</v>
      </c>
      <c r="C790" s="5"/>
      <c r="D790" s="5"/>
      <c r="E790" s="18">
        <v>0.0333</v>
      </c>
      <c r="F790" s="42"/>
      <c r="G790" s="48"/>
      <c r="H790" s="48"/>
      <c r="I790" s="137">
        <v>0.03</v>
      </c>
      <c r="J790" s="168"/>
      <c r="K790" s="48">
        <v>0.0378</v>
      </c>
      <c r="L790" s="139"/>
      <c r="M790" s="47"/>
      <c r="N790" s="47"/>
      <c r="O790" s="195">
        <v>0.0383</v>
      </c>
      <c r="P790" s="48"/>
      <c r="Q790" s="47"/>
      <c r="R790" s="48"/>
      <c r="S790" s="47"/>
      <c r="T790" s="207">
        <v>0.031900000000000005</v>
      </c>
      <c r="U790" s="212">
        <v>0.062648</v>
      </c>
      <c r="V790" s="47"/>
      <c r="W790" s="47"/>
      <c r="X790" s="47"/>
    </row>
    <row r="791" spans="1:24" s="86" customFormat="1" ht="17.25" customHeight="1">
      <c r="A791" s="70">
        <v>719</v>
      </c>
      <c r="B791" s="6" t="s">
        <v>123</v>
      </c>
      <c r="C791" s="5"/>
      <c r="D791" s="5"/>
      <c r="E791" s="5">
        <v>0.4815</v>
      </c>
      <c r="F791" s="42"/>
      <c r="G791" s="48"/>
      <c r="H791" s="48"/>
      <c r="I791" s="48"/>
      <c r="J791" s="168"/>
      <c r="K791" s="48"/>
      <c r="L791" s="139"/>
      <c r="M791" s="47"/>
      <c r="N791" s="47"/>
      <c r="O791" s="47"/>
      <c r="P791" s="143">
        <f>4.98/10</f>
        <v>0.49800000000000005</v>
      </c>
      <c r="Q791" s="47"/>
      <c r="R791" s="48">
        <v>0.49800000000000005</v>
      </c>
      <c r="S791" s="47"/>
      <c r="T791" s="207">
        <v>0.4233</v>
      </c>
      <c r="U791" s="212">
        <v>0.7758927999999999</v>
      </c>
      <c r="V791" s="47"/>
      <c r="W791" s="47"/>
      <c r="X791" s="47"/>
    </row>
    <row r="792" spans="1:24" s="86" customFormat="1" ht="12.75" customHeight="1">
      <c r="A792" s="70">
        <v>720</v>
      </c>
      <c r="B792" s="6" t="s">
        <v>124</v>
      </c>
      <c r="C792" s="5"/>
      <c r="D792" s="5"/>
      <c r="E792" s="3">
        <v>0.40549999999999997</v>
      </c>
      <c r="F792" s="133">
        <v>0.4</v>
      </c>
      <c r="G792" s="48"/>
      <c r="H792" s="48"/>
      <c r="I792" s="48"/>
      <c r="J792" s="168"/>
      <c r="K792" s="48"/>
      <c r="L792" s="139"/>
      <c r="M792" s="47"/>
      <c r="N792" s="47"/>
      <c r="O792" s="47"/>
      <c r="P792" s="48"/>
      <c r="Q792" s="47"/>
      <c r="R792" s="48">
        <v>0.367</v>
      </c>
      <c r="S792" s="47"/>
      <c r="T792" s="207">
        <v>0.40900000000000003</v>
      </c>
      <c r="U792" s="212"/>
      <c r="V792" s="47"/>
      <c r="W792" s="47"/>
      <c r="X792" s="47"/>
    </row>
    <row r="793" spans="1:10" ht="13.5" customHeight="1">
      <c r="A793" s="280" t="s">
        <v>29</v>
      </c>
      <c r="B793" s="280"/>
      <c r="C793" s="280"/>
      <c r="D793" s="280"/>
      <c r="E793" s="280"/>
      <c r="F793" s="280"/>
      <c r="G793" s="280"/>
      <c r="H793" s="280"/>
      <c r="I793" s="280"/>
      <c r="J793" s="167"/>
    </row>
    <row r="794" spans="1:21" ht="19.5" customHeight="1">
      <c r="A794" s="70">
        <v>721</v>
      </c>
      <c r="B794" s="6" t="s">
        <v>31</v>
      </c>
      <c r="C794" s="5"/>
      <c r="D794" s="5"/>
      <c r="E794" s="18">
        <v>0.19519999999999998</v>
      </c>
      <c r="F794" s="5"/>
      <c r="G794" s="48"/>
      <c r="H794" s="48"/>
      <c r="I794" s="137">
        <v>0.1821</v>
      </c>
      <c r="J794" s="167"/>
      <c r="K794" s="48">
        <v>0.1856</v>
      </c>
      <c r="M794" s="48"/>
      <c r="P794" s="48"/>
      <c r="R794" s="48"/>
      <c r="T794" s="207">
        <v>0.1917</v>
      </c>
      <c r="U794" s="212">
        <v>0.3014285</v>
      </c>
    </row>
    <row r="795" spans="1:21" ht="23.25" customHeight="1">
      <c r="A795" s="70">
        <v>722</v>
      </c>
      <c r="B795" s="6" t="s">
        <v>31</v>
      </c>
      <c r="C795" s="5"/>
      <c r="D795" s="5"/>
      <c r="E795" s="5">
        <v>1.1602</v>
      </c>
      <c r="F795" s="5"/>
      <c r="G795" s="48"/>
      <c r="H795" s="48"/>
      <c r="I795" s="244">
        <v>0.315</v>
      </c>
      <c r="J795" s="167"/>
      <c r="K795" s="179"/>
      <c r="M795" s="48"/>
      <c r="P795" s="143">
        <f>3.5/10</f>
        <v>0.35</v>
      </c>
      <c r="R795" s="48">
        <v>1.2</v>
      </c>
      <c r="T795" s="207">
        <v>0.361</v>
      </c>
      <c r="U795" s="212">
        <v>1.75</v>
      </c>
    </row>
    <row r="796" spans="1:24" s="51" customFormat="1" ht="15.75">
      <c r="A796" s="70">
        <v>723</v>
      </c>
      <c r="B796" s="31" t="s">
        <v>266</v>
      </c>
      <c r="C796" s="5"/>
      <c r="D796" s="5"/>
      <c r="E796" s="3">
        <v>1.9168</v>
      </c>
      <c r="F796" s="5"/>
      <c r="G796" s="48"/>
      <c r="H796" s="48"/>
      <c r="I796" s="48"/>
      <c r="J796" s="169"/>
      <c r="K796" s="179"/>
      <c r="L796" s="184"/>
      <c r="M796" s="48">
        <v>2.088</v>
      </c>
      <c r="N796" s="157"/>
      <c r="O796" s="157"/>
      <c r="P796" s="48"/>
      <c r="Q796" s="157"/>
      <c r="R796" s="48">
        <v>1.889</v>
      </c>
      <c r="S796" s="157"/>
      <c r="T796" s="207"/>
      <c r="U796" s="212">
        <v>1.93</v>
      </c>
      <c r="V796" s="157"/>
      <c r="W796" s="157"/>
      <c r="X796" s="157"/>
    </row>
    <row r="797" spans="1:21" ht="22.5" customHeight="1">
      <c r="A797" s="70">
        <v>724</v>
      </c>
      <c r="B797" s="4" t="s">
        <v>125</v>
      </c>
      <c r="C797" s="5"/>
      <c r="D797" s="3"/>
      <c r="E797" s="5">
        <v>0.7251</v>
      </c>
      <c r="F797" s="5"/>
      <c r="G797" s="48"/>
      <c r="H797" s="48"/>
      <c r="I797" s="48"/>
      <c r="J797" s="167"/>
      <c r="K797" s="179"/>
      <c r="M797" s="48"/>
      <c r="P797" s="143">
        <f>7.5/10</f>
        <v>0.75</v>
      </c>
      <c r="R797" s="48">
        <v>0.625</v>
      </c>
      <c r="T797" s="207">
        <v>0.6375000000000001</v>
      </c>
      <c r="U797" s="212">
        <v>1.128571</v>
      </c>
    </row>
    <row r="798" spans="1:21" ht="22.5" customHeight="1">
      <c r="A798" s="70">
        <v>725</v>
      </c>
      <c r="B798" s="6" t="s">
        <v>126</v>
      </c>
      <c r="C798" s="5"/>
      <c r="D798" s="5"/>
      <c r="E798" s="18">
        <v>0.24289999999999998</v>
      </c>
      <c r="F798" s="133">
        <v>0.2</v>
      </c>
      <c r="G798" s="48"/>
      <c r="H798" s="48"/>
      <c r="I798" s="48"/>
      <c r="J798" s="167"/>
      <c r="K798" s="179"/>
      <c r="M798" s="48"/>
      <c r="P798" s="48"/>
      <c r="R798" s="48"/>
      <c r="T798" s="207">
        <v>0.24680000000000002</v>
      </c>
      <c r="U798" s="212">
        <v>0.385714</v>
      </c>
    </row>
    <row r="799" spans="1:24" s="51" customFormat="1" ht="15.75">
      <c r="A799" s="70">
        <v>726</v>
      </c>
      <c r="B799" s="31" t="s">
        <v>267</v>
      </c>
      <c r="C799" s="5"/>
      <c r="D799" s="26"/>
      <c r="E799" s="5"/>
      <c r="F799" s="133"/>
      <c r="G799" s="48"/>
      <c r="H799" s="48"/>
      <c r="I799" s="48"/>
      <c r="J799" s="169"/>
      <c r="K799" s="179"/>
      <c r="L799" s="184"/>
      <c r="M799" s="48">
        <v>67.5</v>
      </c>
      <c r="N799" s="157"/>
      <c r="O799" s="157"/>
      <c r="P799" s="48"/>
      <c r="Q799" s="157"/>
      <c r="R799" s="48">
        <v>67.2</v>
      </c>
      <c r="S799" s="157"/>
      <c r="T799" s="207"/>
      <c r="U799" s="212"/>
      <c r="V799" s="157"/>
      <c r="W799" s="157"/>
      <c r="X799" s="157"/>
    </row>
    <row r="800" spans="1:21" ht="27" customHeight="1">
      <c r="A800" s="70">
        <v>727</v>
      </c>
      <c r="B800" s="6" t="s">
        <v>127</v>
      </c>
      <c r="C800" s="5"/>
      <c r="D800" s="5"/>
      <c r="E800" s="18">
        <v>0.117</v>
      </c>
      <c r="F800" s="133">
        <v>0.116</v>
      </c>
      <c r="G800" s="143">
        <v>0.0938</v>
      </c>
      <c r="H800" s="48"/>
      <c r="I800" s="48"/>
      <c r="J800" s="167"/>
      <c r="K800" s="48">
        <v>0.124</v>
      </c>
      <c r="M800" s="48"/>
      <c r="P800" s="48"/>
      <c r="R800" s="48">
        <v>0.12251199999999998</v>
      </c>
      <c r="T800" s="207">
        <v>0.1174</v>
      </c>
      <c r="U800" s="215">
        <v>0.1806</v>
      </c>
    </row>
    <row r="801" spans="1:24" s="85" customFormat="1" ht="19.5" customHeight="1">
      <c r="A801" s="70">
        <v>728</v>
      </c>
      <c r="B801" s="4" t="s">
        <v>245</v>
      </c>
      <c r="C801" s="5"/>
      <c r="D801" s="3"/>
      <c r="E801" s="18">
        <v>0.0163</v>
      </c>
      <c r="F801" s="134">
        <v>0.01</v>
      </c>
      <c r="G801" s="48"/>
      <c r="H801" s="48"/>
      <c r="I801" s="48"/>
      <c r="J801" s="167"/>
      <c r="K801" s="48">
        <v>0.0112</v>
      </c>
      <c r="L801" s="139"/>
      <c r="M801" s="48"/>
      <c r="N801" s="122"/>
      <c r="O801" s="122"/>
      <c r="P801" s="48"/>
      <c r="Q801" s="122"/>
      <c r="R801" s="48"/>
      <c r="S801" s="122"/>
      <c r="T801" s="207">
        <v>0.0115</v>
      </c>
      <c r="U801" s="212">
        <v>0.028034999999999997</v>
      </c>
      <c r="V801" s="122"/>
      <c r="W801" s="122"/>
      <c r="X801" s="122"/>
    </row>
    <row r="802" spans="1:21" ht="12.75" customHeight="1">
      <c r="A802" s="70">
        <v>729</v>
      </c>
      <c r="B802" s="6" t="s">
        <v>30</v>
      </c>
      <c r="C802" s="5"/>
      <c r="D802" s="5"/>
      <c r="E802" s="5">
        <v>4.305</v>
      </c>
      <c r="F802" s="133">
        <v>4.2</v>
      </c>
      <c r="G802" s="48"/>
      <c r="H802" s="48"/>
      <c r="I802" s="48"/>
      <c r="J802" s="167"/>
      <c r="K802" s="48"/>
      <c r="M802" s="48"/>
      <c r="P802" s="48"/>
      <c r="Q802" s="48">
        <v>4.22</v>
      </c>
      <c r="R802" s="202"/>
      <c r="T802" s="207">
        <v>4.284</v>
      </c>
      <c r="U802" s="212">
        <v>5.803571</v>
      </c>
    </row>
    <row r="803" spans="1:24" s="95" customFormat="1" ht="15.75">
      <c r="A803" s="285" t="s">
        <v>210</v>
      </c>
      <c r="B803" s="280"/>
      <c r="C803" s="280"/>
      <c r="D803" s="280"/>
      <c r="E803" s="280"/>
      <c r="F803" s="280"/>
      <c r="G803" s="280"/>
      <c r="H803" s="280"/>
      <c r="I803" s="280"/>
      <c r="J803" s="175"/>
      <c r="K803" s="162"/>
      <c r="L803" s="186"/>
      <c r="M803" s="162"/>
      <c r="N803" s="162"/>
      <c r="O803" s="162"/>
      <c r="P803" s="162"/>
      <c r="Q803" s="162"/>
      <c r="R803" s="162"/>
      <c r="S803" s="162"/>
      <c r="T803" s="162"/>
      <c r="U803" s="162"/>
      <c r="V803" s="162"/>
      <c r="W803" s="162"/>
      <c r="X803" s="162"/>
    </row>
    <row r="804" spans="1:21" ht="24.75" customHeight="1">
      <c r="A804" s="28">
        <v>730</v>
      </c>
      <c r="B804" s="6" t="s">
        <v>153</v>
      </c>
      <c r="C804" s="5"/>
      <c r="D804" s="5"/>
      <c r="E804" s="18">
        <v>0.07050000000000001</v>
      </c>
      <c r="F804" s="42"/>
      <c r="G804" s="48"/>
      <c r="H804" s="48"/>
      <c r="I804" s="120"/>
      <c r="J804" s="167"/>
      <c r="O804" s="195"/>
      <c r="P804" s="48"/>
      <c r="R804" s="202"/>
      <c r="T804" s="207">
        <v>0.0717</v>
      </c>
      <c r="U804" s="212">
        <v>0.1330357</v>
      </c>
    </row>
    <row r="805" spans="1:21" ht="24.75" customHeight="1">
      <c r="A805" s="28">
        <v>731</v>
      </c>
      <c r="B805" s="6" t="s">
        <v>153</v>
      </c>
      <c r="C805" s="5"/>
      <c r="D805" s="5"/>
      <c r="E805" s="18">
        <v>0.15969999999999998</v>
      </c>
      <c r="F805" s="42"/>
      <c r="G805" s="48"/>
      <c r="H805" s="48"/>
      <c r="I805" s="139">
        <v>0.1628</v>
      </c>
      <c r="J805" s="167"/>
      <c r="O805" s="195">
        <v>0.1475</v>
      </c>
      <c r="P805" s="48"/>
      <c r="R805" s="48">
        <v>0.15</v>
      </c>
      <c r="T805" s="207">
        <v>0.1834</v>
      </c>
      <c r="U805" s="212">
        <v>0.558035</v>
      </c>
    </row>
    <row r="806" spans="1:24" s="85" customFormat="1" ht="15.75" customHeight="1">
      <c r="A806" s="28">
        <v>732</v>
      </c>
      <c r="B806" s="4" t="s">
        <v>246</v>
      </c>
      <c r="C806" s="5"/>
      <c r="D806" s="3"/>
      <c r="E806" s="18">
        <v>0.321</v>
      </c>
      <c r="F806" s="134">
        <v>0.216</v>
      </c>
      <c r="G806" s="48"/>
      <c r="H806" s="48">
        <v>0.33</v>
      </c>
      <c r="I806" s="120"/>
      <c r="J806" s="167"/>
      <c r="K806" s="122"/>
      <c r="L806" s="139"/>
      <c r="M806" s="122"/>
      <c r="N806" s="122"/>
      <c r="O806" s="195"/>
      <c r="P806" s="143">
        <f>1.49/6</f>
        <v>0.24833333333333332</v>
      </c>
      <c r="Q806" s="122"/>
      <c r="R806" s="48">
        <v>0.4394</v>
      </c>
      <c r="S806" s="122"/>
      <c r="T806" s="207">
        <v>0.321</v>
      </c>
      <c r="U806" s="212"/>
      <c r="V806" s="122"/>
      <c r="W806" s="122"/>
      <c r="X806" s="122"/>
    </row>
    <row r="807" spans="1:24" s="56" customFormat="1" ht="21" customHeight="1">
      <c r="A807" s="28">
        <v>733</v>
      </c>
      <c r="B807" s="46" t="s">
        <v>269</v>
      </c>
      <c r="C807" s="5"/>
      <c r="D807" s="17"/>
      <c r="E807" s="18">
        <v>0.55</v>
      </c>
      <c r="F807" s="42"/>
      <c r="G807" s="48"/>
      <c r="H807" s="48"/>
      <c r="I807" s="120"/>
      <c r="J807" s="169"/>
      <c r="K807" s="157"/>
      <c r="L807" s="184"/>
      <c r="M807" s="48">
        <v>3.733</v>
      </c>
      <c r="N807" s="157"/>
      <c r="O807" s="195"/>
      <c r="P807" s="48"/>
      <c r="Q807" s="157"/>
      <c r="R807" s="48">
        <v>5.0981000000000005</v>
      </c>
      <c r="S807" s="157"/>
      <c r="T807" s="207"/>
      <c r="U807" s="212">
        <v>2.3</v>
      </c>
      <c r="V807" s="157"/>
      <c r="W807" s="157"/>
      <c r="X807" s="157"/>
    </row>
    <row r="808" spans="1:24" s="85" customFormat="1" ht="18.75" customHeight="1">
      <c r="A808" s="28">
        <v>734</v>
      </c>
      <c r="B808" s="4" t="s">
        <v>206</v>
      </c>
      <c r="C808" s="3"/>
      <c r="D808" s="3"/>
      <c r="E808" s="5">
        <v>2.7140000000000004</v>
      </c>
      <c r="F808" s="42"/>
      <c r="G808" s="48"/>
      <c r="H808" s="48"/>
      <c r="I808" s="120"/>
      <c r="J808" s="167"/>
      <c r="K808" s="122"/>
      <c r="L808" s="139"/>
      <c r="M808" s="122"/>
      <c r="N808" s="122"/>
      <c r="O808" s="195">
        <v>2.552</v>
      </c>
      <c r="P808" s="48"/>
      <c r="Q808" s="122"/>
      <c r="R808" s="48"/>
      <c r="S808" s="122"/>
      <c r="T808" s="207">
        <v>2.55</v>
      </c>
      <c r="U808" s="212">
        <v>4.6607142</v>
      </c>
      <c r="V808" s="122"/>
      <c r="W808" s="122"/>
      <c r="X808" s="122"/>
    </row>
    <row r="809" spans="1:24" s="85" customFormat="1" ht="22.5" customHeight="1">
      <c r="A809" s="28">
        <v>735</v>
      </c>
      <c r="B809" s="4" t="s">
        <v>209</v>
      </c>
      <c r="C809" s="3"/>
      <c r="D809" s="3"/>
      <c r="E809" s="3">
        <v>2.475</v>
      </c>
      <c r="F809" s="42"/>
      <c r="G809" s="48"/>
      <c r="H809" s="48"/>
      <c r="I809" s="120"/>
      <c r="J809" s="167"/>
      <c r="K809" s="122"/>
      <c r="L809" s="139"/>
      <c r="M809" s="122"/>
      <c r="N809" s="122"/>
      <c r="O809" s="195"/>
      <c r="P809" s="143">
        <v>2.75</v>
      </c>
      <c r="Q809" s="122"/>
      <c r="R809" s="48">
        <v>2.75</v>
      </c>
      <c r="S809" s="122"/>
      <c r="T809" s="207">
        <v>2.475</v>
      </c>
      <c r="U809" s="212">
        <v>4.4375</v>
      </c>
      <c r="V809" s="122"/>
      <c r="W809" s="122"/>
      <c r="X809" s="122"/>
    </row>
    <row r="810" spans="1:24" s="85" customFormat="1" ht="33.75" customHeight="1">
      <c r="A810" s="28">
        <v>736</v>
      </c>
      <c r="B810" s="4" t="s">
        <v>322</v>
      </c>
      <c r="C810" s="3"/>
      <c r="D810" s="3"/>
      <c r="E810" s="3">
        <v>3.0243</v>
      </c>
      <c r="F810" s="42"/>
      <c r="G810" s="48"/>
      <c r="H810" s="48"/>
      <c r="I810" s="120"/>
      <c r="J810" s="167"/>
      <c r="K810" s="122"/>
      <c r="L810" s="190">
        <v>3.2998</v>
      </c>
      <c r="M810" s="122"/>
      <c r="N810" s="122"/>
      <c r="O810" s="195"/>
      <c r="P810" s="48"/>
      <c r="Q810" s="122"/>
      <c r="R810" s="48"/>
      <c r="S810" s="122"/>
      <c r="T810" s="207">
        <v>3.0994</v>
      </c>
      <c r="U810" s="215">
        <v>2.0608</v>
      </c>
      <c r="V810" s="122"/>
      <c r="W810" s="122"/>
      <c r="X810" s="122"/>
    </row>
    <row r="811" spans="1:24" s="88" customFormat="1" ht="13.5" customHeight="1">
      <c r="A811" s="280" t="s">
        <v>193</v>
      </c>
      <c r="B811" s="280"/>
      <c r="C811" s="280"/>
      <c r="D811" s="280"/>
      <c r="E811" s="280"/>
      <c r="F811" s="280"/>
      <c r="G811" s="280"/>
      <c r="H811" s="280"/>
      <c r="I811" s="280"/>
      <c r="J811" s="168"/>
      <c r="K811" s="47"/>
      <c r="L811" s="139"/>
      <c r="M811" s="47"/>
      <c r="N811" s="47"/>
      <c r="O811" s="47"/>
      <c r="P811" s="47"/>
      <c r="Q811" s="47"/>
      <c r="R811" s="47"/>
      <c r="S811" s="47"/>
      <c r="T811" s="47"/>
      <c r="U811" s="47"/>
      <c r="V811" s="47"/>
      <c r="W811" s="47"/>
      <c r="X811" s="47"/>
    </row>
    <row r="812" spans="1:24" s="85" customFormat="1" ht="21.75" customHeight="1">
      <c r="A812" s="28">
        <v>737</v>
      </c>
      <c r="B812" s="4" t="s">
        <v>154</v>
      </c>
      <c r="C812" s="3"/>
      <c r="D812" s="3"/>
      <c r="E812" s="5">
        <v>0.9245</v>
      </c>
      <c r="F812" s="42"/>
      <c r="G812" s="48"/>
      <c r="H812" s="48"/>
      <c r="I812" s="135">
        <v>1.365</v>
      </c>
      <c r="J812" s="167"/>
      <c r="K812" s="122"/>
      <c r="L812" s="190">
        <v>1.065</v>
      </c>
      <c r="M812" s="122"/>
      <c r="N812" s="122"/>
      <c r="O812" s="122"/>
      <c r="P812" s="122"/>
      <c r="Q812" s="122"/>
      <c r="R812" s="48">
        <v>1.1093</v>
      </c>
      <c r="S812" s="122"/>
      <c r="T812" s="207">
        <v>0.889</v>
      </c>
      <c r="U812" s="212">
        <v>1.758928</v>
      </c>
      <c r="V812" s="122"/>
      <c r="W812" s="122"/>
      <c r="X812" s="122"/>
    </row>
    <row r="813" spans="1:24" s="85" customFormat="1" ht="34.5" customHeight="1">
      <c r="A813" s="28">
        <v>738</v>
      </c>
      <c r="B813" s="4" t="s">
        <v>154</v>
      </c>
      <c r="C813" s="3"/>
      <c r="D813" s="3"/>
      <c r="E813" s="5">
        <v>2.1956</v>
      </c>
      <c r="F813" s="42"/>
      <c r="G813" s="48"/>
      <c r="H813" s="48"/>
      <c r="I813" s="135">
        <v>2.415</v>
      </c>
      <c r="J813" s="167"/>
      <c r="K813" s="122"/>
      <c r="L813" s="139"/>
      <c r="M813" s="122"/>
      <c r="N813" s="122"/>
      <c r="O813" s="122"/>
      <c r="P813" s="122"/>
      <c r="Q813" s="122"/>
      <c r="R813" s="48">
        <v>1.9809</v>
      </c>
      <c r="S813" s="122"/>
      <c r="T813" s="207">
        <v>2.1675</v>
      </c>
      <c r="U813" s="212">
        <v>2.348214</v>
      </c>
      <c r="V813" s="122"/>
      <c r="W813" s="122"/>
      <c r="X813" s="122"/>
    </row>
    <row r="814" spans="1:24" s="85" customFormat="1" ht="55.5" customHeight="1">
      <c r="A814" s="28">
        <v>739</v>
      </c>
      <c r="B814" s="6" t="s">
        <v>310</v>
      </c>
      <c r="C814" s="3"/>
      <c r="D814" s="3"/>
      <c r="E814" s="5"/>
      <c r="F814" s="42"/>
      <c r="G814" s="48"/>
      <c r="H814" s="48"/>
      <c r="I814" s="48"/>
      <c r="J814" s="167"/>
      <c r="K814" s="122"/>
      <c r="L814" s="139"/>
      <c r="M814" s="122"/>
      <c r="N814" s="122"/>
      <c r="O814" s="122"/>
      <c r="P814" s="122"/>
      <c r="Q814" s="122"/>
      <c r="R814" s="48"/>
      <c r="S814" s="122"/>
      <c r="T814" s="207">
        <v>1.8959000000000001</v>
      </c>
      <c r="U814" s="212">
        <v>3.2410714</v>
      </c>
      <c r="V814" s="122"/>
      <c r="W814" s="122"/>
      <c r="X814" s="122"/>
    </row>
    <row r="815" spans="1:21" ht="35.25" customHeight="1">
      <c r="A815" s="28">
        <v>740</v>
      </c>
      <c r="B815" s="30" t="s">
        <v>343</v>
      </c>
      <c r="C815" s="3"/>
      <c r="D815" s="5"/>
      <c r="E815" s="5">
        <v>3.1054000000000004</v>
      </c>
      <c r="F815" s="133">
        <v>3.05</v>
      </c>
      <c r="G815" s="48"/>
      <c r="H815" s="48"/>
      <c r="I815" s="48"/>
      <c r="J815" s="167"/>
      <c r="R815" s="48"/>
      <c r="T815" s="207">
        <v>3.66</v>
      </c>
      <c r="U815" s="215">
        <v>2.88</v>
      </c>
    </row>
    <row r="816" spans="1:21" ht="20.25" customHeight="1">
      <c r="A816" s="28">
        <v>741</v>
      </c>
      <c r="B816" s="6" t="s">
        <v>156</v>
      </c>
      <c r="C816" s="5"/>
      <c r="D816" s="5"/>
      <c r="E816" s="3">
        <v>37.05</v>
      </c>
      <c r="F816" s="42"/>
      <c r="G816" s="48"/>
      <c r="H816" s="48"/>
      <c r="I816" s="48"/>
      <c r="J816" s="167"/>
      <c r="M816" s="48">
        <v>9.75</v>
      </c>
      <c r="R816" s="48">
        <v>12.194</v>
      </c>
      <c r="T816" s="207">
        <v>27.85</v>
      </c>
      <c r="U816" s="215">
        <v>8.485</v>
      </c>
    </row>
    <row r="817" spans="1:24" s="86" customFormat="1" ht="13.5" customHeight="1">
      <c r="A817" s="285" t="s">
        <v>157</v>
      </c>
      <c r="B817" s="280"/>
      <c r="C817" s="280"/>
      <c r="D817" s="280"/>
      <c r="E817" s="280"/>
      <c r="F817" s="280"/>
      <c r="G817" s="280"/>
      <c r="H817" s="280"/>
      <c r="I817" s="280"/>
      <c r="J817" s="168"/>
      <c r="K817" s="47"/>
      <c r="L817" s="139"/>
      <c r="M817" s="47"/>
      <c r="N817" s="47"/>
      <c r="O817" s="47"/>
      <c r="P817" s="47"/>
      <c r="Q817" s="47"/>
      <c r="R817" s="47"/>
      <c r="S817" s="47"/>
      <c r="T817" s="47"/>
      <c r="U817" s="47"/>
      <c r="V817" s="47"/>
      <c r="W817" s="47"/>
      <c r="X817" s="47"/>
    </row>
    <row r="818" spans="1:21" ht="23.25" customHeight="1">
      <c r="A818" s="28">
        <v>742</v>
      </c>
      <c r="B818" s="6" t="s">
        <v>158</v>
      </c>
      <c r="C818" s="5"/>
      <c r="D818" s="5"/>
      <c r="E818" s="5">
        <v>2.412</v>
      </c>
      <c r="F818" s="133">
        <v>2.65</v>
      </c>
      <c r="G818" s="135"/>
      <c r="H818" s="48"/>
      <c r="I818" s="120"/>
      <c r="J818" s="167"/>
      <c r="L818" s="48"/>
      <c r="O818" s="195">
        <v>2.405</v>
      </c>
      <c r="R818" s="48">
        <v>2.1678</v>
      </c>
      <c r="T818" s="207">
        <v>2.73</v>
      </c>
      <c r="U818" s="212">
        <v>4.642857</v>
      </c>
    </row>
    <row r="819" spans="1:24" ht="41.25" customHeight="1">
      <c r="A819" s="28">
        <v>743</v>
      </c>
      <c r="B819" s="6" t="s">
        <v>158</v>
      </c>
      <c r="C819" s="5"/>
      <c r="D819" s="5"/>
      <c r="E819" s="5">
        <v>1.5741</v>
      </c>
      <c r="F819" s="133">
        <v>1.65</v>
      </c>
      <c r="G819" s="135"/>
      <c r="H819" s="48"/>
      <c r="I819" s="120"/>
      <c r="J819" s="167"/>
      <c r="L819" s="48"/>
      <c r="O819" s="195">
        <v>1.56</v>
      </c>
      <c r="R819" s="48">
        <v>1.3596</v>
      </c>
      <c r="T819" s="207">
        <v>1.592</v>
      </c>
      <c r="U819" s="212">
        <v>0.0159375</v>
      </c>
      <c r="X819" s="232">
        <v>2.25</v>
      </c>
    </row>
    <row r="820" spans="1:21" ht="30.75" customHeight="1">
      <c r="A820" s="28">
        <v>744</v>
      </c>
      <c r="B820" s="6" t="s">
        <v>159</v>
      </c>
      <c r="C820" s="5"/>
      <c r="D820" s="5"/>
      <c r="E820" s="5">
        <v>2.7054</v>
      </c>
      <c r="F820" s="42"/>
      <c r="G820" s="135"/>
      <c r="H820" s="48"/>
      <c r="I820" s="120"/>
      <c r="J820" s="167"/>
      <c r="L820" s="48"/>
      <c r="O820" s="195"/>
      <c r="R820" s="48">
        <v>2.71</v>
      </c>
      <c r="T820" s="207">
        <v>2.74</v>
      </c>
      <c r="U820" s="212">
        <v>0.0217855</v>
      </c>
    </row>
    <row r="821" spans="1:21" ht="44.25" customHeight="1">
      <c r="A821" s="28">
        <v>745</v>
      </c>
      <c r="B821" s="6" t="s">
        <v>496</v>
      </c>
      <c r="C821" s="5"/>
      <c r="D821" s="5"/>
      <c r="E821" s="5">
        <v>5.3138</v>
      </c>
      <c r="F821" s="42"/>
      <c r="G821" s="135"/>
      <c r="H821" s="48"/>
      <c r="I821" s="120"/>
      <c r="J821" s="167"/>
      <c r="L821" s="48"/>
      <c r="O821" s="195"/>
      <c r="R821" s="48">
        <v>5.33</v>
      </c>
      <c r="T821" s="207">
        <v>5.416</v>
      </c>
      <c r="U821" s="212">
        <v>0.0411605</v>
      </c>
    </row>
    <row r="822" spans="1:21" ht="29.25" customHeight="1">
      <c r="A822" s="28">
        <v>746</v>
      </c>
      <c r="B822" s="6" t="s">
        <v>496</v>
      </c>
      <c r="C822" s="5"/>
      <c r="D822" s="5"/>
      <c r="E822" s="5">
        <v>5.4108</v>
      </c>
      <c r="F822" s="42"/>
      <c r="G822" s="135"/>
      <c r="H822" s="48"/>
      <c r="I822" s="120"/>
      <c r="J822" s="167"/>
      <c r="L822" s="48"/>
      <c r="M822" s="48">
        <v>12.27</v>
      </c>
      <c r="O822" s="195"/>
      <c r="R822" s="48">
        <v>6.48</v>
      </c>
      <c r="T822" s="207">
        <v>6.327</v>
      </c>
      <c r="U822" s="212">
        <v>5.273</v>
      </c>
    </row>
    <row r="823" spans="1:21" ht="29.25" customHeight="1">
      <c r="A823" s="28">
        <v>747</v>
      </c>
      <c r="B823" s="6" t="s">
        <v>588</v>
      </c>
      <c r="C823" s="5"/>
      <c r="D823" s="5"/>
      <c r="E823" s="5">
        <v>8.7941</v>
      </c>
      <c r="F823" s="42"/>
      <c r="G823" s="135"/>
      <c r="H823" s="48"/>
      <c r="I823" s="120"/>
      <c r="J823" s="167"/>
      <c r="L823" s="190">
        <v>10</v>
      </c>
      <c r="O823" s="195">
        <v>8.58</v>
      </c>
      <c r="R823" s="48">
        <v>8.5796</v>
      </c>
      <c r="T823" s="207">
        <v>8.8369</v>
      </c>
      <c r="U823" s="212">
        <v>0.2267857</v>
      </c>
    </row>
    <row r="824" spans="1:21" ht="29.25" customHeight="1">
      <c r="A824" s="28">
        <v>748</v>
      </c>
      <c r="B824" s="6" t="s">
        <v>588</v>
      </c>
      <c r="C824" s="5"/>
      <c r="D824" s="5"/>
      <c r="E824" s="5">
        <v>15.027</v>
      </c>
      <c r="F824" s="42"/>
      <c r="G824" s="135"/>
      <c r="H824" s="48"/>
      <c r="I824" s="120"/>
      <c r="J824" s="167"/>
      <c r="L824" s="190">
        <v>16.5</v>
      </c>
      <c r="O824" s="195">
        <v>14.66</v>
      </c>
      <c r="R824" s="48">
        <v>14.6604</v>
      </c>
      <c r="T824" s="207">
        <v>15.099</v>
      </c>
      <c r="U824" s="212">
        <v>0.3684523</v>
      </c>
    </row>
    <row r="825" spans="1:21" ht="30" customHeight="1">
      <c r="A825" s="28">
        <v>749</v>
      </c>
      <c r="B825" s="6" t="s">
        <v>497</v>
      </c>
      <c r="C825" s="5"/>
      <c r="D825" s="5"/>
      <c r="E825" s="3">
        <v>18.8659</v>
      </c>
      <c r="F825" s="42"/>
      <c r="G825" s="135"/>
      <c r="H825" s="48"/>
      <c r="I825" s="120"/>
      <c r="J825" s="167"/>
      <c r="L825" s="190"/>
      <c r="O825" s="195">
        <v>19.51</v>
      </c>
      <c r="R825" s="48">
        <v>18.4057</v>
      </c>
      <c r="T825" s="207">
        <v>18.9599</v>
      </c>
      <c r="U825" s="212">
        <v>0.4523809</v>
      </c>
    </row>
    <row r="826" spans="1:21" ht="30" customHeight="1">
      <c r="A826" s="28">
        <v>750</v>
      </c>
      <c r="B826" s="6" t="s">
        <v>497</v>
      </c>
      <c r="C826" s="5"/>
      <c r="D826" s="5"/>
      <c r="E826" s="3">
        <v>22.3829</v>
      </c>
      <c r="F826" s="42"/>
      <c r="G826" s="135"/>
      <c r="H826" s="48"/>
      <c r="I826" s="120"/>
      <c r="J826" s="167"/>
      <c r="L826" s="190"/>
      <c r="O826" s="195">
        <v>26.09</v>
      </c>
      <c r="R826" s="48">
        <v>22.0519</v>
      </c>
      <c r="T826" s="207">
        <v>25.838</v>
      </c>
      <c r="U826" s="212">
        <v>0.5901785</v>
      </c>
    </row>
    <row r="827" spans="1:21" ht="30" customHeight="1">
      <c r="A827" s="28">
        <v>751</v>
      </c>
      <c r="B827" s="6" t="s">
        <v>497</v>
      </c>
      <c r="C827" s="5"/>
      <c r="D827" s="5"/>
      <c r="E827" s="3">
        <v>32.0206</v>
      </c>
      <c r="F827" s="42"/>
      <c r="G827" s="135"/>
      <c r="H827" s="48"/>
      <c r="I827" s="120"/>
      <c r="J827" s="167"/>
      <c r="L827" s="190"/>
      <c r="O827" s="195">
        <v>35.27</v>
      </c>
      <c r="R827" s="48">
        <v>33.9121</v>
      </c>
      <c r="T827" s="207">
        <v>34.929</v>
      </c>
      <c r="U827" s="212">
        <v>0.775297</v>
      </c>
    </row>
    <row r="828" spans="1:21" ht="45" customHeight="1">
      <c r="A828" s="28">
        <v>752</v>
      </c>
      <c r="B828" s="6" t="s">
        <v>497</v>
      </c>
      <c r="C828" s="5"/>
      <c r="D828" s="5"/>
      <c r="E828" s="5">
        <v>40.011</v>
      </c>
      <c r="F828" s="42"/>
      <c r="G828" s="135"/>
      <c r="H828" s="48"/>
      <c r="I828" s="120"/>
      <c r="J828" s="167"/>
      <c r="L828" s="190">
        <v>42.493</v>
      </c>
      <c r="O828" s="195">
        <v>39.931</v>
      </c>
      <c r="R828" s="48">
        <v>39.9311</v>
      </c>
      <c r="T828" s="207">
        <v>42.775</v>
      </c>
      <c r="U828" s="212">
        <v>0.450744</v>
      </c>
    </row>
    <row r="829" spans="1:21" ht="45" customHeight="1">
      <c r="A829" s="28">
        <v>753</v>
      </c>
      <c r="B829" s="6" t="s">
        <v>497</v>
      </c>
      <c r="C829" s="5"/>
      <c r="D829" s="5"/>
      <c r="E829" s="5">
        <v>18.9719</v>
      </c>
      <c r="F829" s="42"/>
      <c r="G829" s="135"/>
      <c r="H829" s="48"/>
      <c r="I829" s="120"/>
      <c r="J829" s="167"/>
      <c r="L829" s="190"/>
      <c r="O829" s="195"/>
      <c r="R829" s="48">
        <v>28.72</v>
      </c>
      <c r="T829" s="207">
        <v>30.766</v>
      </c>
      <c r="U829" s="223"/>
    </row>
    <row r="830" spans="1:21" ht="45" customHeight="1">
      <c r="A830" s="28">
        <v>754</v>
      </c>
      <c r="B830" s="6" t="s">
        <v>545</v>
      </c>
      <c r="C830" s="5"/>
      <c r="D830" s="5"/>
      <c r="E830" s="3">
        <v>1.0077</v>
      </c>
      <c r="F830" s="42"/>
      <c r="G830" s="135"/>
      <c r="H830" s="48"/>
      <c r="I830" s="120"/>
      <c r="J830" s="167"/>
      <c r="L830" s="190">
        <v>33</v>
      </c>
      <c r="O830" s="195"/>
      <c r="R830" s="48">
        <v>29.9602</v>
      </c>
      <c r="T830" s="207">
        <v>30.858</v>
      </c>
      <c r="U830" s="212">
        <v>1.369047</v>
      </c>
    </row>
    <row r="831" spans="1:21" ht="45" customHeight="1">
      <c r="A831" s="28">
        <v>755</v>
      </c>
      <c r="B831" s="6" t="s">
        <v>587</v>
      </c>
      <c r="C831" s="5"/>
      <c r="D831" s="5"/>
      <c r="E831" s="3">
        <v>15.621</v>
      </c>
      <c r="F831" s="42"/>
      <c r="G831" s="135"/>
      <c r="H831" s="48"/>
      <c r="I831" s="120"/>
      <c r="J831" s="167"/>
      <c r="L831" s="48"/>
      <c r="O831" s="195"/>
      <c r="R831" s="48">
        <v>15.24</v>
      </c>
      <c r="T831" s="207">
        <v>15.078</v>
      </c>
      <c r="U831" s="212">
        <v>0.10866</v>
      </c>
    </row>
    <row r="832" spans="1:21" ht="45" customHeight="1">
      <c r="A832" s="28">
        <v>756</v>
      </c>
      <c r="B832" s="6" t="s">
        <v>587</v>
      </c>
      <c r="C832" s="5"/>
      <c r="D832" s="5"/>
      <c r="E832" s="3">
        <v>15.276</v>
      </c>
      <c r="F832" s="42"/>
      <c r="G832" s="135"/>
      <c r="H832" s="48"/>
      <c r="I832" s="120"/>
      <c r="J832" s="167"/>
      <c r="L832" s="48"/>
      <c r="O832" s="195"/>
      <c r="R832" s="48">
        <v>15.2</v>
      </c>
      <c r="T832" s="207">
        <v>15.038</v>
      </c>
      <c r="U832" s="212">
        <v>0.216785</v>
      </c>
    </row>
    <row r="833" spans="1:21" ht="31.5" customHeight="1">
      <c r="A833" s="28">
        <v>757</v>
      </c>
      <c r="B833" s="6" t="s">
        <v>498</v>
      </c>
      <c r="C833" s="5"/>
      <c r="D833" s="5"/>
      <c r="E833" s="3">
        <v>0.05</v>
      </c>
      <c r="F833" s="42"/>
      <c r="G833" s="135">
        <v>27.8659</v>
      </c>
      <c r="H833" s="48"/>
      <c r="I833" s="120"/>
      <c r="J833" s="167"/>
      <c r="L833" s="48"/>
      <c r="O833" s="195"/>
      <c r="R833" s="48">
        <v>0.02</v>
      </c>
      <c r="T833" s="207">
        <v>1</v>
      </c>
      <c r="U833" s="212">
        <v>0.3102678</v>
      </c>
    </row>
    <row r="834" spans="1:21" ht="31.5" customHeight="1">
      <c r="A834" s="28">
        <v>758</v>
      </c>
      <c r="B834" s="6" t="s">
        <v>498</v>
      </c>
      <c r="C834" s="5"/>
      <c r="D834" s="5"/>
      <c r="E834" s="3">
        <v>0.05</v>
      </c>
      <c r="F834" s="42"/>
      <c r="G834" s="135">
        <v>34.9864</v>
      </c>
      <c r="H834" s="48"/>
      <c r="I834" s="120"/>
      <c r="J834" s="167"/>
      <c r="L834" s="48"/>
      <c r="O834" s="195"/>
      <c r="R834" s="48">
        <v>0.02</v>
      </c>
      <c r="T834" s="207">
        <v>1.05</v>
      </c>
      <c r="U834" s="212">
        <v>0.5511904</v>
      </c>
    </row>
    <row r="835" spans="1:21" ht="39.75" customHeight="1">
      <c r="A835" s="28">
        <v>759</v>
      </c>
      <c r="B835" s="6" t="s">
        <v>499</v>
      </c>
      <c r="C835" s="5"/>
      <c r="D835" s="5"/>
      <c r="E835" s="5">
        <v>27.5693</v>
      </c>
      <c r="F835" s="45"/>
      <c r="G835" s="135"/>
      <c r="H835" s="48"/>
      <c r="I835" s="120"/>
      <c r="J835" s="167"/>
      <c r="L835" s="48"/>
      <c r="O835" s="195"/>
      <c r="R835" s="48">
        <v>3.86</v>
      </c>
      <c r="T835" s="207">
        <v>27.576999999999998</v>
      </c>
      <c r="U835" s="212">
        <v>37.1875</v>
      </c>
    </row>
    <row r="836" spans="1:21" ht="30" customHeight="1">
      <c r="A836" s="28">
        <v>760</v>
      </c>
      <c r="B836" s="6" t="s">
        <v>499</v>
      </c>
      <c r="C836" s="5"/>
      <c r="D836" s="5"/>
      <c r="E836" s="5">
        <v>27.5693</v>
      </c>
      <c r="F836" s="42"/>
      <c r="G836" s="135"/>
      <c r="H836" s="48"/>
      <c r="I836" s="120"/>
      <c r="J836" s="167"/>
      <c r="L836" s="48"/>
      <c r="O836" s="195"/>
      <c r="R836" s="48">
        <v>28.65</v>
      </c>
      <c r="T836" s="207">
        <v>27.576999999999998</v>
      </c>
      <c r="U836" s="212">
        <v>37.1875</v>
      </c>
    </row>
    <row r="837" spans="1:21" ht="30" customHeight="1">
      <c r="A837" s="28">
        <v>761</v>
      </c>
      <c r="B837" s="6" t="s">
        <v>585</v>
      </c>
      <c r="C837" s="5"/>
      <c r="D837" s="5"/>
      <c r="E837" s="5">
        <v>43.9377</v>
      </c>
      <c r="F837" s="42"/>
      <c r="G837" s="135"/>
      <c r="H837" s="48"/>
      <c r="I837" s="120"/>
      <c r="J837" s="167"/>
      <c r="L837" s="48"/>
      <c r="O837" s="195"/>
      <c r="R837" s="48">
        <v>5.22</v>
      </c>
      <c r="T837" s="207">
        <v>37.645</v>
      </c>
      <c r="U837" s="212">
        <v>56.910714</v>
      </c>
    </row>
    <row r="838" spans="1:21" ht="30" customHeight="1">
      <c r="A838" s="28">
        <v>762</v>
      </c>
      <c r="B838" s="6" t="s">
        <v>584</v>
      </c>
      <c r="C838" s="5"/>
      <c r="D838" s="5"/>
      <c r="E838" s="18">
        <v>0.9077999999999999</v>
      </c>
      <c r="F838" s="42"/>
      <c r="G838" s="135"/>
      <c r="H838" s="48"/>
      <c r="I838" s="120"/>
      <c r="J838" s="167"/>
      <c r="L838" s="48"/>
      <c r="O838" s="195"/>
      <c r="R838" s="48">
        <v>26.99</v>
      </c>
      <c r="T838" s="207">
        <v>27.39</v>
      </c>
      <c r="U838" s="212">
        <v>1.216666</v>
      </c>
    </row>
    <row r="839" spans="1:21" ht="47.25" customHeight="1">
      <c r="A839" s="28">
        <v>763</v>
      </c>
      <c r="B839" s="6" t="s">
        <v>586</v>
      </c>
      <c r="C839" s="5"/>
      <c r="D839" s="5"/>
      <c r="E839" s="5">
        <v>40.500800000000005</v>
      </c>
      <c r="F839" s="42"/>
      <c r="G839" s="135"/>
      <c r="H839" s="48"/>
      <c r="I839" s="120"/>
      <c r="J839" s="167"/>
      <c r="L839" s="190">
        <v>46.89</v>
      </c>
      <c r="O839" s="195"/>
      <c r="R839" s="48"/>
      <c r="T839" s="207">
        <v>40.54</v>
      </c>
      <c r="U839" s="212">
        <v>59.383928</v>
      </c>
    </row>
    <row r="840" spans="1:24" s="85" customFormat="1" ht="30" customHeight="1">
      <c r="A840" s="28">
        <v>764</v>
      </c>
      <c r="B840" s="4" t="s">
        <v>160</v>
      </c>
      <c r="C840" s="5"/>
      <c r="D840" s="3"/>
      <c r="E840" s="18">
        <v>0.056900000000000006</v>
      </c>
      <c r="F840" s="42"/>
      <c r="G840" s="135"/>
      <c r="H840" s="48"/>
      <c r="I840" s="120"/>
      <c r="J840" s="167"/>
      <c r="K840" s="122"/>
      <c r="L840" s="48"/>
      <c r="M840" s="122"/>
      <c r="N840" s="122"/>
      <c r="O840" s="195"/>
      <c r="P840" s="122"/>
      <c r="Q840" s="122"/>
      <c r="R840" s="204">
        <v>0.057</v>
      </c>
      <c r="S840" s="122"/>
      <c r="T840" s="207">
        <v>0.0567</v>
      </c>
      <c r="U840" s="212">
        <v>0.101339</v>
      </c>
      <c r="V840" s="122"/>
      <c r="W840" s="122"/>
      <c r="X840" s="122"/>
    </row>
    <row r="841" spans="1:24" s="85" customFormat="1" ht="30" customHeight="1">
      <c r="A841" s="28">
        <v>765</v>
      </c>
      <c r="B841" s="4" t="s">
        <v>160</v>
      </c>
      <c r="C841" s="5"/>
      <c r="D841" s="3"/>
      <c r="E841" s="18">
        <v>0.0716</v>
      </c>
      <c r="F841" s="42"/>
      <c r="G841" s="135"/>
      <c r="H841" s="48"/>
      <c r="I841" s="120"/>
      <c r="J841" s="167"/>
      <c r="K841" s="122"/>
      <c r="L841" s="48"/>
      <c r="M841" s="122"/>
      <c r="N841" s="122"/>
      <c r="O841" s="195"/>
      <c r="P841" s="122"/>
      <c r="Q841" s="122"/>
      <c r="R841" s="48"/>
      <c r="S841" s="122"/>
      <c r="T841" s="207"/>
      <c r="U841" s="212"/>
      <c r="V841" s="122"/>
      <c r="W841" s="122"/>
      <c r="X841" s="122"/>
    </row>
    <row r="842" spans="1:24" s="85" customFormat="1" ht="27.75" customHeight="1">
      <c r="A842" s="28">
        <v>766</v>
      </c>
      <c r="B842" s="4" t="s">
        <v>160</v>
      </c>
      <c r="C842" s="5"/>
      <c r="D842" s="3"/>
      <c r="E842" s="18">
        <v>0.0945</v>
      </c>
      <c r="F842" s="42"/>
      <c r="G842" s="135"/>
      <c r="H842" s="48"/>
      <c r="I842" s="120"/>
      <c r="J842" s="167"/>
      <c r="K842" s="122"/>
      <c r="L842" s="48"/>
      <c r="M842" s="122"/>
      <c r="N842" s="122"/>
      <c r="O842" s="195"/>
      <c r="P842" s="122"/>
      <c r="Q842" s="122"/>
      <c r="R842" s="204">
        <v>0.094</v>
      </c>
      <c r="S842" s="122"/>
      <c r="T842" s="207">
        <v>0.0937</v>
      </c>
      <c r="U842" s="212">
        <v>0.16406</v>
      </c>
      <c r="V842" s="122"/>
      <c r="W842" s="122"/>
      <c r="X842" s="122"/>
    </row>
    <row r="843" spans="1:24" s="85" customFormat="1" ht="21.75" customHeight="1">
      <c r="A843" s="28">
        <v>767</v>
      </c>
      <c r="B843" s="4" t="s">
        <v>161</v>
      </c>
      <c r="C843" s="5"/>
      <c r="D843" s="3"/>
      <c r="E843" s="3">
        <v>0.5611</v>
      </c>
      <c r="F843" s="42"/>
      <c r="G843" s="135"/>
      <c r="H843" s="48"/>
      <c r="I843" s="120"/>
      <c r="J843" s="167"/>
      <c r="K843" s="48">
        <v>0.525</v>
      </c>
      <c r="L843" s="48"/>
      <c r="M843" s="122"/>
      <c r="N843" s="122"/>
      <c r="O843" s="195">
        <v>0.0941</v>
      </c>
      <c r="P843" s="122"/>
      <c r="Q843" s="122"/>
      <c r="R843" s="48"/>
      <c r="S843" s="122"/>
      <c r="T843" s="207">
        <v>0.5236000000000001</v>
      </c>
      <c r="U843" s="212">
        <v>1.383571</v>
      </c>
      <c r="V843" s="122"/>
      <c r="W843" s="122"/>
      <c r="X843" s="122"/>
    </row>
    <row r="844" spans="1:24" s="85" customFormat="1" ht="21.75" customHeight="1">
      <c r="A844" s="28">
        <v>768</v>
      </c>
      <c r="B844" s="4" t="s">
        <v>604</v>
      </c>
      <c r="C844" s="5"/>
      <c r="D844" s="3"/>
      <c r="E844" s="3">
        <v>0.794</v>
      </c>
      <c r="F844" s="42"/>
      <c r="G844" s="135"/>
      <c r="H844" s="48"/>
      <c r="I844" s="120"/>
      <c r="J844" s="167"/>
      <c r="K844" s="122"/>
      <c r="L844" s="48"/>
      <c r="M844" s="48">
        <v>2.824</v>
      </c>
      <c r="N844" s="122"/>
      <c r="O844" s="195"/>
      <c r="P844" s="122"/>
      <c r="Q844" s="122"/>
      <c r="R844" s="202"/>
      <c r="S844" s="122"/>
      <c r="T844" s="122"/>
      <c r="U844" s="212"/>
      <c r="V844" s="122"/>
      <c r="W844" s="122"/>
      <c r="X844" s="122"/>
    </row>
    <row r="845" spans="1:24" s="88" customFormat="1" ht="13.5" customHeight="1">
      <c r="A845" s="285" t="s">
        <v>165</v>
      </c>
      <c r="B845" s="280"/>
      <c r="C845" s="280"/>
      <c r="D845" s="280"/>
      <c r="E845" s="280"/>
      <c r="F845" s="280"/>
      <c r="G845" s="280"/>
      <c r="H845" s="280"/>
      <c r="I845" s="280"/>
      <c r="J845" s="168"/>
      <c r="K845" s="47"/>
      <c r="L845" s="139"/>
      <c r="M845" s="47"/>
      <c r="N845" s="47"/>
      <c r="O845" s="47"/>
      <c r="P845" s="47"/>
      <c r="Q845" s="47"/>
      <c r="R845" s="47"/>
      <c r="S845" s="47"/>
      <c r="T845" s="47"/>
      <c r="U845" s="47"/>
      <c r="V845" s="47"/>
      <c r="W845" s="47"/>
      <c r="X845" s="47"/>
    </row>
    <row r="846" spans="1:24" s="85" customFormat="1" ht="21" customHeight="1">
      <c r="A846" s="28">
        <v>769</v>
      </c>
      <c r="B846" s="4" t="s">
        <v>501</v>
      </c>
      <c r="C846" s="5"/>
      <c r="D846" s="3"/>
      <c r="E846" s="132">
        <v>1.0991</v>
      </c>
      <c r="F846" s="42"/>
      <c r="G846" s="135"/>
      <c r="H846" s="48"/>
      <c r="I846" s="48"/>
      <c r="J846" s="167"/>
      <c r="K846" s="48"/>
      <c r="L846" s="190"/>
      <c r="M846" s="122"/>
      <c r="N846" s="122"/>
      <c r="O846" s="122"/>
      <c r="P846" s="122"/>
      <c r="Q846" s="122"/>
      <c r="R846" s="204">
        <v>1.085</v>
      </c>
      <c r="S846" s="122"/>
      <c r="T846" s="207">
        <v>1.0412</v>
      </c>
      <c r="U846" s="212">
        <v>1.782142</v>
      </c>
      <c r="V846" s="122"/>
      <c r="W846" s="122"/>
      <c r="X846" s="122"/>
    </row>
    <row r="847" spans="1:24" s="85" customFormat="1" ht="51.75" customHeight="1">
      <c r="A847" s="28">
        <v>770</v>
      </c>
      <c r="B847" s="4" t="s">
        <v>501</v>
      </c>
      <c r="C847" s="5"/>
      <c r="D847" s="3"/>
      <c r="E847" s="132">
        <v>0.1485</v>
      </c>
      <c r="F847" s="42"/>
      <c r="G847" s="135">
        <v>0.1598</v>
      </c>
      <c r="H847" s="48"/>
      <c r="I847" s="48"/>
      <c r="J847" s="167"/>
      <c r="K847" s="48"/>
      <c r="L847" s="190">
        <v>0.1787</v>
      </c>
      <c r="M847" s="122"/>
      <c r="N847" s="122"/>
      <c r="O847" s="122"/>
      <c r="P847" s="122"/>
      <c r="Q847" s="122"/>
      <c r="R847" s="204">
        <v>0.146</v>
      </c>
      <c r="S847" s="122"/>
      <c r="T847" s="207">
        <v>0.1393</v>
      </c>
      <c r="U847" s="215">
        <v>0.1295</v>
      </c>
      <c r="V847" s="122"/>
      <c r="W847" s="122"/>
      <c r="X847" s="122"/>
    </row>
    <row r="848" spans="1:24" s="85" customFormat="1" ht="18" customHeight="1">
      <c r="A848" s="28">
        <v>771</v>
      </c>
      <c r="B848" s="4" t="s">
        <v>501</v>
      </c>
      <c r="C848" s="3"/>
      <c r="D848" s="3"/>
      <c r="E848" s="132">
        <v>0.405</v>
      </c>
      <c r="F848" s="134">
        <v>0.3</v>
      </c>
      <c r="G848" s="135"/>
      <c r="H848" s="48"/>
      <c r="I848" s="48"/>
      <c r="J848" s="167"/>
      <c r="K848" s="48"/>
      <c r="L848" s="190">
        <v>0.4898</v>
      </c>
      <c r="M848" s="122"/>
      <c r="N848" s="122"/>
      <c r="O848" s="122"/>
      <c r="P848" s="122"/>
      <c r="Q848" s="122"/>
      <c r="R848" s="204">
        <v>0.399</v>
      </c>
      <c r="S848" s="122"/>
      <c r="T848" s="207">
        <v>0.3799</v>
      </c>
      <c r="U848" s="215">
        <v>0.334</v>
      </c>
      <c r="V848" s="122"/>
      <c r="W848" s="122"/>
      <c r="X848" s="122"/>
    </row>
    <row r="849" spans="1:24" s="85" customFormat="1" ht="22.5" customHeight="1">
      <c r="A849" s="28">
        <v>772</v>
      </c>
      <c r="B849" s="4" t="s">
        <v>502</v>
      </c>
      <c r="C849" s="5"/>
      <c r="D849" s="3"/>
      <c r="E849" s="132">
        <v>0.057600000000000005</v>
      </c>
      <c r="F849" s="42"/>
      <c r="G849" s="135">
        <v>0.0591</v>
      </c>
      <c r="H849" s="48"/>
      <c r="I849" s="137">
        <v>0.0205</v>
      </c>
      <c r="J849" s="167"/>
      <c r="K849" s="48"/>
      <c r="L849" s="190">
        <v>0.0732</v>
      </c>
      <c r="M849" s="122"/>
      <c r="N849" s="122"/>
      <c r="O849" s="195">
        <v>0.0646</v>
      </c>
      <c r="P849" s="122"/>
      <c r="Q849" s="122"/>
      <c r="R849" s="200">
        <v>0.027</v>
      </c>
      <c r="S849" s="122"/>
      <c r="T849" s="207">
        <v>0.058300000000000005</v>
      </c>
      <c r="U849" s="212">
        <v>0.033437</v>
      </c>
      <c r="V849" s="122"/>
      <c r="W849" s="122"/>
      <c r="X849" s="122"/>
    </row>
    <row r="850" spans="1:24" s="85" customFormat="1" ht="31.5" customHeight="1">
      <c r="A850" s="28">
        <v>773</v>
      </c>
      <c r="B850" s="4" t="s">
        <v>502</v>
      </c>
      <c r="C850" s="5"/>
      <c r="D850" s="3"/>
      <c r="E850" s="132"/>
      <c r="F850" s="42"/>
      <c r="G850" s="135"/>
      <c r="H850" s="48"/>
      <c r="I850" s="48"/>
      <c r="J850" s="167"/>
      <c r="K850" s="48"/>
      <c r="L850" s="190"/>
      <c r="M850" s="122"/>
      <c r="N850" s="122"/>
      <c r="O850" s="122"/>
      <c r="P850" s="122"/>
      <c r="Q850" s="122"/>
      <c r="R850" s="48"/>
      <c r="S850" s="122"/>
      <c r="T850" s="207"/>
      <c r="U850" s="212">
        <v>0.146577</v>
      </c>
      <c r="V850" s="122"/>
      <c r="W850" s="122"/>
      <c r="X850" s="122"/>
    </row>
    <row r="851" spans="1:24" s="56" customFormat="1" ht="18.75" customHeight="1">
      <c r="A851" s="28">
        <v>774</v>
      </c>
      <c r="B851" s="4" t="s">
        <v>502</v>
      </c>
      <c r="C851" s="26"/>
      <c r="D851" s="17"/>
      <c r="E851" s="132"/>
      <c r="F851" s="42"/>
      <c r="G851" s="135"/>
      <c r="H851" s="48"/>
      <c r="I851" s="48"/>
      <c r="J851" s="169"/>
      <c r="K851" s="48"/>
      <c r="L851" s="190"/>
      <c r="M851" s="48">
        <v>7.25</v>
      </c>
      <c r="N851" s="157"/>
      <c r="O851" s="157"/>
      <c r="P851" s="157"/>
      <c r="Q851" s="157"/>
      <c r="R851" s="48"/>
      <c r="S851" s="157"/>
      <c r="T851" s="207"/>
      <c r="U851" s="212">
        <v>4.138</v>
      </c>
      <c r="V851" s="157"/>
      <c r="W851" s="157"/>
      <c r="X851" s="157"/>
    </row>
    <row r="852" spans="1:21" ht="26.25" customHeight="1">
      <c r="A852" s="28">
        <v>775</v>
      </c>
      <c r="B852" s="6" t="s">
        <v>162</v>
      </c>
      <c r="C852" s="3"/>
      <c r="D852" s="5"/>
      <c r="E852" s="132">
        <v>0.2296</v>
      </c>
      <c r="F852" s="42"/>
      <c r="G852" s="135">
        <v>0.2575</v>
      </c>
      <c r="H852" s="48"/>
      <c r="I852" s="139">
        <v>0.2415</v>
      </c>
      <c r="J852" s="167"/>
      <c r="K852" s="48"/>
      <c r="L852" s="190">
        <v>0.26</v>
      </c>
      <c r="R852" s="204">
        <v>0.2274</v>
      </c>
      <c r="T852" s="207">
        <v>0.2114</v>
      </c>
      <c r="U852" s="212">
        <v>0.405357</v>
      </c>
    </row>
    <row r="853" spans="1:21" ht="21" customHeight="1">
      <c r="A853" s="28">
        <v>776</v>
      </c>
      <c r="B853" s="6" t="s">
        <v>227</v>
      </c>
      <c r="C853" s="5"/>
      <c r="D853" s="5"/>
      <c r="E853" s="132">
        <v>0.027</v>
      </c>
      <c r="F853" s="42"/>
      <c r="G853" s="135">
        <v>0.0312</v>
      </c>
      <c r="H853" s="48"/>
      <c r="I853" s="48"/>
      <c r="J853" s="167"/>
      <c r="K853" s="48">
        <v>0.016</v>
      </c>
      <c r="L853" s="190"/>
      <c r="P853" s="48">
        <f>0.74/50</f>
        <v>0.0148</v>
      </c>
      <c r="R853" s="48"/>
      <c r="T853" s="207">
        <v>0.014</v>
      </c>
      <c r="U853" s="212">
        <v>0.041517</v>
      </c>
    </row>
    <row r="854" spans="1:10" ht="13.5" customHeight="1">
      <c r="A854" s="285" t="s">
        <v>166</v>
      </c>
      <c r="B854" s="280"/>
      <c r="C854" s="280"/>
      <c r="D854" s="280"/>
      <c r="E854" s="280"/>
      <c r="F854" s="280"/>
      <c r="G854" s="280"/>
      <c r="H854" s="280"/>
      <c r="I854" s="280"/>
      <c r="J854" s="167"/>
    </row>
    <row r="855" spans="1:21" ht="21" customHeight="1">
      <c r="A855" s="28">
        <v>777</v>
      </c>
      <c r="B855" s="6" t="s">
        <v>163</v>
      </c>
      <c r="C855" s="5"/>
      <c r="D855" s="5"/>
      <c r="E855" s="3">
        <v>0.3992</v>
      </c>
      <c r="F855" s="42"/>
      <c r="G855" s="135">
        <v>0.4264</v>
      </c>
      <c r="H855" s="48"/>
      <c r="I855" s="48"/>
      <c r="J855" s="167"/>
      <c r="K855" s="48"/>
      <c r="L855" s="190"/>
      <c r="R855" s="204">
        <v>0.405</v>
      </c>
      <c r="T855" s="207">
        <v>0.3403</v>
      </c>
      <c r="U855" s="212">
        <v>0.6678571</v>
      </c>
    </row>
    <row r="856" spans="1:21" ht="16.5" customHeight="1">
      <c r="A856" s="28">
        <v>778</v>
      </c>
      <c r="B856" s="6" t="s">
        <v>163</v>
      </c>
      <c r="C856" s="5"/>
      <c r="D856" s="5"/>
      <c r="E856" s="18">
        <v>0.13149999999999998</v>
      </c>
      <c r="F856" s="133">
        <v>0.1</v>
      </c>
      <c r="G856" s="135"/>
      <c r="H856" s="48"/>
      <c r="I856" s="48"/>
      <c r="J856" s="167"/>
      <c r="K856" s="48"/>
      <c r="L856" s="190">
        <v>0.1389</v>
      </c>
      <c r="R856" s="204">
        <v>0.1334</v>
      </c>
      <c r="T856" s="207">
        <v>0.1121</v>
      </c>
      <c r="U856" s="212">
        <v>0.1986607</v>
      </c>
    </row>
    <row r="857" spans="1:24" s="85" customFormat="1" ht="21" customHeight="1">
      <c r="A857" s="28">
        <v>779</v>
      </c>
      <c r="B857" s="4" t="s">
        <v>500</v>
      </c>
      <c r="C857" s="5"/>
      <c r="D857" s="3"/>
      <c r="E857" s="18">
        <v>0.0911</v>
      </c>
      <c r="F857" s="42"/>
      <c r="G857" s="135">
        <v>0.0953</v>
      </c>
      <c r="H857" s="48"/>
      <c r="I857" s="48"/>
      <c r="J857" s="167"/>
      <c r="K857" s="48"/>
      <c r="L857" s="190"/>
      <c r="M857" s="122"/>
      <c r="N857" s="122"/>
      <c r="O857" s="122"/>
      <c r="P857" s="122"/>
      <c r="Q857" s="122"/>
      <c r="R857" s="202"/>
      <c r="S857" s="122"/>
      <c r="T857" s="207">
        <v>0.08080000000000001</v>
      </c>
      <c r="U857" s="212">
        <v>0.1598214</v>
      </c>
      <c r="V857" s="122"/>
      <c r="W857" s="122"/>
      <c r="X857" s="122"/>
    </row>
    <row r="858" spans="1:24" s="85" customFormat="1" ht="19.5" customHeight="1">
      <c r="A858" s="28">
        <v>780</v>
      </c>
      <c r="B858" s="4" t="s">
        <v>500</v>
      </c>
      <c r="C858" s="5"/>
      <c r="D858" s="3"/>
      <c r="E858" s="3">
        <v>0.2829</v>
      </c>
      <c r="F858" s="42"/>
      <c r="G858" s="135"/>
      <c r="H858" s="48"/>
      <c r="I858" s="48"/>
      <c r="J858" s="167"/>
      <c r="K858" s="48">
        <v>0.268</v>
      </c>
      <c r="L858" s="190"/>
      <c r="M858" s="122"/>
      <c r="N858" s="122"/>
      <c r="O858" s="122"/>
      <c r="P858" s="122"/>
      <c r="Q858" s="122"/>
      <c r="R858" s="202"/>
      <c r="S858" s="122"/>
      <c r="T858" s="207">
        <v>0.26880000000000004</v>
      </c>
      <c r="U858" s="212">
        <v>0.8535714</v>
      </c>
      <c r="V858" s="122"/>
      <c r="W858" s="122"/>
      <c r="X858" s="122"/>
    </row>
    <row r="859" spans="1:24" s="85" customFormat="1" ht="31.5" customHeight="1">
      <c r="A859" s="28">
        <v>781</v>
      </c>
      <c r="B859" s="4" t="s">
        <v>211</v>
      </c>
      <c r="C859" s="5"/>
      <c r="D859" s="3"/>
      <c r="E859" s="18">
        <v>0.15419999999999998</v>
      </c>
      <c r="F859" s="42"/>
      <c r="G859" s="135">
        <v>0.155</v>
      </c>
      <c r="H859" s="48"/>
      <c r="I859" s="137">
        <v>0.133</v>
      </c>
      <c r="J859" s="167"/>
      <c r="K859" s="48">
        <v>0.1704</v>
      </c>
      <c r="L859" s="190"/>
      <c r="M859" s="122"/>
      <c r="N859" s="122"/>
      <c r="O859" s="195">
        <v>0.173</v>
      </c>
      <c r="P859" s="122"/>
      <c r="Q859" s="122"/>
      <c r="R859" s="202"/>
      <c r="S859" s="122"/>
      <c r="T859" s="207">
        <v>0.1642</v>
      </c>
      <c r="U859" s="212">
        <v>0.299107</v>
      </c>
      <c r="V859" s="122"/>
      <c r="W859" s="122"/>
      <c r="X859" s="122"/>
    </row>
    <row r="860" spans="1:24" s="85" customFormat="1" ht="24" customHeight="1">
      <c r="A860" s="28">
        <v>782</v>
      </c>
      <c r="B860" s="4" t="s">
        <v>164</v>
      </c>
      <c r="C860" s="5"/>
      <c r="D860" s="3"/>
      <c r="E860" s="18">
        <v>0.036300000000000006</v>
      </c>
      <c r="F860" s="42"/>
      <c r="G860" s="135"/>
      <c r="H860" s="48"/>
      <c r="I860" s="48"/>
      <c r="J860" s="167"/>
      <c r="K860" s="48">
        <v>0.0323</v>
      </c>
      <c r="L860" s="190"/>
      <c r="M860" s="122"/>
      <c r="N860" s="122"/>
      <c r="O860" s="122"/>
      <c r="P860" s="122"/>
      <c r="Q860" s="122"/>
      <c r="R860" s="202"/>
      <c r="S860" s="122"/>
      <c r="T860" s="207">
        <v>0.032600000000000004</v>
      </c>
      <c r="U860" s="212">
        <v>0.061607</v>
      </c>
      <c r="V860" s="122"/>
      <c r="W860" s="122"/>
      <c r="X860" s="122"/>
    </row>
    <row r="861" spans="1:24" s="85" customFormat="1" ht="21.75" customHeight="1">
      <c r="A861" s="28">
        <v>783</v>
      </c>
      <c r="B861" s="4" t="s">
        <v>344</v>
      </c>
      <c r="C861" s="5"/>
      <c r="D861" s="3"/>
      <c r="E861" s="18">
        <v>0.127</v>
      </c>
      <c r="F861" s="42"/>
      <c r="G861" s="135">
        <v>0.144</v>
      </c>
      <c r="H861" s="48"/>
      <c r="I861" s="48"/>
      <c r="J861" s="167"/>
      <c r="K861" s="48"/>
      <c r="L861" s="190">
        <v>0.1638</v>
      </c>
      <c r="M861" s="122"/>
      <c r="N861" s="122"/>
      <c r="O861" s="122"/>
      <c r="P861" s="122"/>
      <c r="Q861" s="122"/>
      <c r="R861" s="204">
        <v>0.125</v>
      </c>
      <c r="S861" s="122"/>
      <c r="T861" s="207">
        <v>0.12610000000000002</v>
      </c>
      <c r="U861" s="215">
        <v>0.207</v>
      </c>
      <c r="V861" s="122"/>
      <c r="W861" s="122"/>
      <c r="X861" s="122"/>
    </row>
    <row r="862" spans="1:24" s="88" customFormat="1" ht="13.5" customHeight="1">
      <c r="A862" s="285" t="s">
        <v>167</v>
      </c>
      <c r="B862" s="280"/>
      <c r="C862" s="280"/>
      <c r="D862" s="280"/>
      <c r="E862" s="280"/>
      <c r="F862" s="280"/>
      <c r="G862" s="280"/>
      <c r="H862" s="280"/>
      <c r="I862" s="280"/>
      <c r="J862" s="168"/>
      <c r="K862" s="47"/>
      <c r="L862" s="139"/>
      <c r="M862" s="47"/>
      <c r="N862" s="47"/>
      <c r="O862" s="47"/>
      <c r="P862" s="47"/>
      <c r="Q862" s="47"/>
      <c r="R862" s="47"/>
      <c r="S862" s="47"/>
      <c r="T862" s="47"/>
      <c r="U862" s="47"/>
      <c r="V862" s="47"/>
      <c r="W862" s="47"/>
      <c r="X862" s="47"/>
    </row>
    <row r="863" spans="1:24" s="85" customFormat="1" ht="42.75" customHeight="1">
      <c r="A863" s="28">
        <v>784</v>
      </c>
      <c r="B863" s="4" t="s">
        <v>214</v>
      </c>
      <c r="C863" s="3"/>
      <c r="D863" s="3"/>
      <c r="E863" s="132">
        <v>322.875</v>
      </c>
      <c r="F863" s="42"/>
      <c r="G863" s="135">
        <v>381.5963</v>
      </c>
      <c r="H863" s="48"/>
      <c r="I863" s="120"/>
      <c r="J863" s="167"/>
      <c r="K863" s="48">
        <v>346.5</v>
      </c>
      <c r="L863" s="139"/>
      <c r="M863" s="122"/>
      <c r="N863" s="122"/>
      <c r="O863" s="122"/>
      <c r="P863" s="122"/>
      <c r="Q863" s="48">
        <v>350</v>
      </c>
      <c r="R863" s="202">
        <v>305.23</v>
      </c>
      <c r="S863" s="122"/>
      <c r="T863" s="207">
        <v>320.595</v>
      </c>
      <c r="U863" s="212">
        <v>401.21875</v>
      </c>
      <c r="V863" s="122"/>
      <c r="W863" s="122"/>
      <c r="X863" s="122"/>
    </row>
    <row r="864" spans="1:24" s="85" customFormat="1" ht="42.75" customHeight="1">
      <c r="A864" s="28">
        <v>785</v>
      </c>
      <c r="B864" s="4" t="s">
        <v>214</v>
      </c>
      <c r="C864" s="3"/>
      <c r="D864" s="3"/>
      <c r="E864" s="132"/>
      <c r="F864" s="42"/>
      <c r="G864" s="48"/>
      <c r="H864" s="48"/>
      <c r="I864" s="240" t="s">
        <v>622</v>
      </c>
      <c r="J864" s="167"/>
      <c r="K864" s="122"/>
      <c r="L864" s="139"/>
      <c r="M864" s="122"/>
      <c r="N864" s="122"/>
      <c r="O864" s="122"/>
      <c r="P864" s="122"/>
      <c r="Q864" s="122"/>
      <c r="R864" s="202"/>
      <c r="S864" s="122"/>
      <c r="T864" s="207"/>
      <c r="U864" s="212"/>
      <c r="V864" s="122"/>
      <c r="W864" s="122"/>
      <c r="X864" s="122"/>
    </row>
    <row r="865" spans="1:24" s="85" customFormat="1" ht="24.75" customHeight="1">
      <c r="A865" s="28">
        <v>786</v>
      </c>
      <c r="B865" s="4" t="s">
        <v>507</v>
      </c>
      <c r="C865" s="3"/>
      <c r="D865" s="3"/>
      <c r="E865" s="132">
        <v>1.863</v>
      </c>
      <c r="F865" s="42"/>
      <c r="G865" s="48"/>
      <c r="H865" s="48"/>
      <c r="I865" s="120"/>
      <c r="J865" s="167"/>
      <c r="K865" s="122"/>
      <c r="L865" s="139"/>
      <c r="M865" s="122"/>
      <c r="N865" s="122"/>
      <c r="O865" s="195">
        <v>1.8</v>
      </c>
      <c r="P865" s="122"/>
      <c r="Q865" s="122"/>
      <c r="R865" s="48">
        <v>1.78</v>
      </c>
      <c r="S865" s="122"/>
      <c r="T865" s="207">
        <v>1.7000000000000002</v>
      </c>
      <c r="U865" s="212">
        <v>2.9285714</v>
      </c>
      <c r="V865" s="122"/>
      <c r="W865" s="122"/>
      <c r="X865" s="122"/>
    </row>
    <row r="866" spans="1:24" s="96" customFormat="1" ht="15.75">
      <c r="A866" s="285" t="s">
        <v>168</v>
      </c>
      <c r="B866" s="280"/>
      <c r="C866" s="280"/>
      <c r="D866" s="280"/>
      <c r="E866" s="280"/>
      <c r="F866" s="280"/>
      <c r="G866" s="280"/>
      <c r="H866" s="280"/>
      <c r="I866" s="280"/>
      <c r="J866" s="176"/>
      <c r="K866" s="163"/>
      <c r="L866" s="187"/>
      <c r="M866" s="163"/>
      <c r="N866" s="163"/>
      <c r="O866" s="163"/>
      <c r="P866" s="163"/>
      <c r="Q866" s="163"/>
      <c r="R866" s="163"/>
      <c r="S866" s="163"/>
      <c r="T866" s="163"/>
      <c r="U866" s="163"/>
      <c r="V866" s="163"/>
      <c r="W866" s="163"/>
      <c r="X866" s="163"/>
    </row>
    <row r="867" spans="1:21" ht="22.5" customHeight="1">
      <c r="A867" s="28">
        <v>787</v>
      </c>
      <c r="B867" s="6" t="s">
        <v>169</v>
      </c>
      <c r="C867" s="5"/>
      <c r="D867" s="5"/>
      <c r="E867" s="132">
        <v>3.7185</v>
      </c>
      <c r="F867" s="5"/>
      <c r="G867" s="135"/>
      <c r="H867" s="48"/>
      <c r="I867" s="120"/>
      <c r="J867" s="167"/>
      <c r="L867" s="48"/>
      <c r="M867" s="48"/>
      <c r="R867" s="48">
        <v>3.71</v>
      </c>
      <c r="T867" s="207">
        <v>3.3966</v>
      </c>
      <c r="U867" s="212"/>
    </row>
    <row r="868" spans="1:21" ht="19.5" customHeight="1">
      <c r="A868" s="28">
        <v>788</v>
      </c>
      <c r="B868" s="6" t="s">
        <v>170</v>
      </c>
      <c r="C868" s="5"/>
      <c r="D868" s="5"/>
      <c r="E868" s="132">
        <v>3.353</v>
      </c>
      <c r="F868" s="133">
        <v>2.65</v>
      </c>
      <c r="G868" s="135">
        <v>3.5945</v>
      </c>
      <c r="H868" s="48"/>
      <c r="I868" s="120"/>
      <c r="J868" s="167"/>
      <c r="L868" s="190"/>
      <c r="M868" s="48"/>
      <c r="R868" s="48">
        <v>2.98</v>
      </c>
      <c r="T868" s="207">
        <v>3.39</v>
      </c>
      <c r="U868" s="212">
        <v>4.830357</v>
      </c>
    </row>
    <row r="869" spans="1:21" ht="21" customHeight="1">
      <c r="A869" s="28">
        <v>789</v>
      </c>
      <c r="B869" s="6" t="s">
        <v>170</v>
      </c>
      <c r="C869" s="5"/>
      <c r="D869" s="5"/>
      <c r="E869" s="132">
        <v>3.5925</v>
      </c>
      <c r="F869" s="133">
        <v>3.5</v>
      </c>
      <c r="G869" s="135">
        <v>3.84</v>
      </c>
      <c r="H869" s="48"/>
      <c r="I869" s="120"/>
      <c r="J869" s="167"/>
      <c r="L869" s="48">
        <v>4.125</v>
      </c>
      <c r="M869" s="48"/>
      <c r="R869" s="48">
        <v>3.53</v>
      </c>
      <c r="T869" s="207">
        <v>3.63</v>
      </c>
      <c r="U869" s="212">
        <v>5.910714</v>
      </c>
    </row>
    <row r="870" spans="1:21" ht="21" customHeight="1">
      <c r="A870" s="28">
        <v>790</v>
      </c>
      <c r="B870" s="6" t="s">
        <v>171</v>
      </c>
      <c r="C870" s="5"/>
      <c r="D870" s="5"/>
      <c r="E870" s="132">
        <v>6.4013</v>
      </c>
      <c r="F870" s="133"/>
      <c r="G870" s="135">
        <v>6.528</v>
      </c>
      <c r="H870" s="48"/>
      <c r="I870" s="120"/>
      <c r="J870" s="167"/>
      <c r="L870" s="48"/>
      <c r="M870" s="48"/>
      <c r="R870" s="48">
        <v>6.41</v>
      </c>
      <c r="T870" s="207">
        <v>5.875</v>
      </c>
      <c r="U870" s="212">
        <v>9.76785</v>
      </c>
    </row>
    <row r="871" spans="1:21" ht="17.25" customHeight="1">
      <c r="A871" s="28">
        <v>791</v>
      </c>
      <c r="B871" s="6" t="s">
        <v>172</v>
      </c>
      <c r="C871" s="5"/>
      <c r="D871" s="5"/>
      <c r="E871" s="132">
        <v>3.3165</v>
      </c>
      <c r="F871" s="133"/>
      <c r="G871" s="135">
        <v>3.399</v>
      </c>
      <c r="H871" s="48"/>
      <c r="I871" s="120"/>
      <c r="J871" s="167"/>
      <c r="L871" s="48"/>
      <c r="M871" s="48"/>
      <c r="R871" s="48">
        <v>3.31</v>
      </c>
      <c r="T871" s="207">
        <v>3.029</v>
      </c>
      <c r="U871" s="212">
        <v>5.267857</v>
      </c>
    </row>
    <row r="872" spans="1:21" ht="20.25" customHeight="1">
      <c r="A872" s="28">
        <v>792</v>
      </c>
      <c r="B872" s="6" t="s">
        <v>173</v>
      </c>
      <c r="C872" s="5"/>
      <c r="D872" s="5"/>
      <c r="E872" s="132">
        <v>1.9285</v>
      </c>
      <c r="F872" s="133"/>
      <c r="G872" s="135">
        <v>1.976</v>
      </c>
      <c r="H872" s="48"/>
      <c r="I872" s="120"/>
      <c r="J872" s="167"/>
      <c r="L872" s="48"/>
      <c r="M872" s="48"/>
      <c r="R872" s="48"/>
      <c r="T872" s="207">
        <v>1.9475</v>
      </c>
      <c r="U872" s="212">
        <v>3.0892857</v>
      </c>
    </row>
    <row r="873" spans="1:21" ht="20.25" customHeight="1">
      <c r="A873" s="28">
        <v>793</v>
      </c>
      <c r="B873" s="6" t="s">
        <v>505</v>
      </c>
      <c r="C873" s="5"/>
      <c r="D873" s="5"/>
      <c r="E873" s="132">
        <v>2.7638000000000003</v>
      </c>
      <c r="F873" s="133"/>
      <c r="G873" s="135">
        <v>3.09</v>
      </c>
      <c r="H873" s="48"/>
      <c r="I873" s="120"/>
      <c r="J873" s="167"/>
      <c r="L873" s="48"/>
      <c r="M873" s="48"/>
      <c r="R873" s="48">
        <v>2.95</v>
      </c>
      <c r="T873" s="207">
        <v>2.7</v>
      </c>
      <c r="U873" s="212">
        <v>4.8125</v>
      </c>
    </row>
    <row r="874" spans="1:21" ht="30.75" customHeight="1">
      <c r="A874" s="28">
        <v>794</v>
      </c>
      <c r="B874" s="6" t="s">
        <v>503</v>
      </c>
      <c r="C874" s="5"/>
      <c r="D874" s="5"/>
      <c r="E874" s="132">
        <v>3.5446</v>
      </c>
      <c r="F874" s="133">
        <v>3.38</v>
      </c>
      <c r="G874" s="135">
        <v>3.7185</v>
      </c>
      <c r="H874" s="48"/>
      <c r="I874" s="120"/>
      <c r="J874" s="167"/>
      <c r="L874" s="48">
        <v>3.97</v>
      </c>
      <c r="M874" s="48"/>
      <c r="R874" s="48">
        <v>3.27</v>
      </c>
      <c r="T874" s="207">
        <v>3.585</v>
      </c>
      <c r="U874" s="212">
        <v>5.7767857</v>
      </c>
    </row>
    <row r="875" spans="1:21" ht="25.5">
      <c r="A875" s="28">
        <v>795</v>
      </c>
      <c r="B875" s="6" t="s">
        <v>506</v>
      </c>
      <c r="C875" s="5"/>
      <c r="D875" s="5"/>
      <c r="E875" s="132">
        <v>3.5925</v>
      </c>
      <c r="F875" s="133">
        <v>3</v>
      </c>
      <c r="G875" s="135">
        <v>3.8475</v>
      </c>
      <c r="H875" s="48">
        <v>2.7</v>
      </c>
      <c r="I875" s="120"/>
      <c r="J875" s="167"/>
      <c r="L875" s="48">
        <v>3.97</v>
      </c>
      <c r="M875" s="48"/>
      <c r="R875" s="48">
        <v>2.85</v>
      </c>
      <c r="T875" s="207">
        <v>3.633</v>
      </c>
      <c r="U875" s="212">
        <v>5.8571428</v>
      </c>
    </row>
    <row r="876" spans="1:21" ht="25.5">
      <c r="A876" s="28">
        <v>796</v>
      </c>
      <c r="B876" s="6" t="s">
        <v>506</v>
      </c>
      <c r="C876" s="5"/>
      <c r="D876" s="5"/>
      <c r="E876" s="132">
        <v>3.7362</v>
      </c>
      <c r="F876" s="133">
        <v>3.7</v>
      </c>
      <c r="G876" s="135">
        <v>3.978</v>
      </c>
      <c r="H876" s="48"/>
      <c r="I876" s="120"/>
      <c r="J876" s="167"/>
      <c r="L876" s="48">
        <v>4.17</v>
      </c>
      <c r="M876" s="48"/>
      <c r="R876" s="48">
        <v>3.525</v>
      </c>
      <c r="T876" s="207">
        <v>3.779</v>
      </c>
      <c r="U876" s="212">
        <v>5.276785</v>
      </c>
    </row>
    <row r="877" spans="1:21" ht="25.5">
      <c r="A877" s="28">
        <v>797</v>
      </c>
      <c r="B877" s="6" t="s">
        <v>174</v>
      </c>
      <c r="C877" s="5"/>
      <c r="D877" s="5"/>
      <c r="E877" s="132">
        <v>4.6092</v>
      </c>
      <c r="F877" s="5"/>
      <c r="G877" s="135">
        <v>4.692</v>
      </c>
      <c r="H877" s="48"/>
      <c r="I877" s="120"/>
      <c r="J877" s="167"/>
      <c r="L877" s="48"/>
      <c r="M877" s="48"/>
      <c r="R877" s="48">
        <v>4.61</v>
      </c>
      <c r="T877" s="207">
        <v>4.225</v>
      </c>
      <c r="U877" s="212">
        <v>7.214285</v>
      </c>
    </row>
    <row r="878" spans="1:21" ht="25.5">
      <c r="A878" s="28">
        <v>798</v>
      </c>
      <c r="B878" s="6" t="s">
        <v>174</v>
      </c>
      <c r="C878" s="5"/>
      <c r="D878" s="5"/>
      <c r="E878" s="132">
        <v>4.6092</v>
      </c>
      <c r="F878" s="5"/>
      <c r="G878" s="135">
        <v>4.692</v>
      </c>
      <c r="H878" s="48"/>
      <c r="I878" s="120"/>
      <c r="J878" s="167"/>
      <c r="L878" s="48"/>
      <c r="M878" s="48"/>
      <c r="R878" s="48">
        <v>4.61</v>
      </c>
      <c r="T878" s="207">
        <v>4.222</v>
      </c>
      <c r="U878" s="212">
        <v>7.214285</v>
      </c>
    </row>
    <row r="879" spans="1:21" ht="18.75" customHeight="1">
      <c r="A879" s="28">
        <v>799</v>
      </c>
      <c r="B879" s="6" t="s">
        <v>175</v>
      </c>
      <c r="C879" s="5"/>
      <c r="D879" s="5"/>
      <c r="E879" s="132">
        <v>0.1512</v>
      </c>
      <c r="F879" s="5"/>
      <c r="G879" s="135">
        <v>0.1589</v>
      </c>
      <c r="H879" s="48"/>
      <c r="I879" s="120"/>
      <c r="J879" s="167"/>
      <c r="L879" s="48"/>
      <c r="M879" s="48"/>
      <c r="R879" s="48">
        <v>0.157</v>
      </c>
      <c r="T879" s="207">
        <v>0.1499</v>
      </c>
      <c r="U879" s="212">
        <v>0.2790178</v>
      </c>
    </row>
    <row r="880" spans="1:24" ht="21" customHeight="1">
      <c r="A880" s="28">
        <v>800</v>
      </c>
      <c r="B880" s="6" t="s">
        <v>176</v>
      </c>
      <c r="C880" s="5"/>
      <c r="D880" s="5"/>
      <c r="E880" s="132">
        <v>3.3898</v>
      </c>
      <c r="F880" s="5"/>
      <c r="G880" s="135">
        <v>3.7995</v>
      </c>
      <c r="H880" s="48"/>
      <c r="I880" s="120"/>
      <c r="J880" s="167"/>
      <c r="L880" s="48"/>
      <c r="M880" s="48"/>
      <c r="R880" s="48"/>
      <c r="T880" s="207">
        <v>3.35</v>
      </c>
      <c r="U880" s="224">
        <v>9.06</v>
      </c>
      <c r="X880" s="232">
        <v>3.3</v>
      </c>
    </row>
    <row r="881" spans="1:24" ht="21" customHeight="1">
      <c r="A881" s="28">
        <v>801</v>
      </c>
      <c r="B881" s="6" t="s">
        <v>606</v>
      </c>
      <c r="C881" s="5"/>
      <c r="D881" s="5"/>
      <c r="E881" s="132">
        <v>2.299</v>
      </c>
      <c r="F881" s="5"/>
      <c r="G881" s="135">
        <v>6.0792</v>
      </c>
      <c r="H881" s="48"/>
      <c r="I881" s="120"/>
      <c r="J881" s="167"/>
      <c r="L881" s="48"/>
      <c r="M881" s="48">
        <v>5.2</v>
      </c>
      <c r="R881" s="48"/>
      <c r="T881" s="207"/>
      <c r="U881" s="212">
        <v>10.218</v>
      </c>
      <c r="X881" s="233"/>
    </row>
    <row r="882" spans="1:24" ht="21" customHeight="1">
      <c r="A882" s="28">
        <v>802</v>
      </c>
      <c r="B882" s="6" t="s">
        <v>177</v>
      </c>
      <c r="C882" s="5"/>
      <c r="D882" s="5"/>
      <c r="E882" s="132">
        <v>1.2043</v>
      </c>
      <c r="F882" s="5"/>
      <c r="G882" s="135">
        <v>1.5392</v>
      </c>
      <c r="H882" s="48"/>
      <c r="I882" s="120"/>
      <c r="J882" s="167"/>
      <c r="L882" s="48">
        <v>1.52</v>
      </c>
      <c r="M882" s="48"/>
      <c r="R882" s="48">
        <v>1.39</v>
      </c>
      <c r="T882" s="207">
        <v>1.2019</v>
      </c>
      <c r="U882" s="224">
        <v>2.78</v>
      </c>
      <c r="X882" s="233"/>
    </row>
    <row r="883" spans="1:24" ht="27" customHeight="1">
      <c r="A883" s="28">
        <v>803</v>
      </c>
      <c r="B883" s="6" t="s">
        <v>178</v>
      </c>
      <c r="C883" s="5"/>
      <c r="D883" s="5"/>
      <c r="E883" s="132">
        <v>3.1706000000000003</v>
      </c>
      <c r="F883" s="5"/>
      <c r="G883" s="135">
        <v>4.4268</v>
      </c>
      <c r="H883" s="48"/>
      <c r="I883" s="120"/>
      <c r="J883" s="167"/>
      <c r="L883" s="48"/>
      <c r="M883" s="48"/>
      <c r="R883" s="200">
        <v>3.94</v>
      </c>
      <c r="T883" s="207">
        <v>3.8280000000000003</v>
      </c>
      <c r="U883" s="212"/>
      <c r="X883" s="232">
        <v>3.9</v>
      </c>
    </row>
    <row r="884" spans="1:21" ht="27" customHeight="1">
      <c r="A884" s="28">
        <v>804</v>
      </c>
      <c r="B884" s="6" t="s">
        <v>552</v>
      </c>
      <c r="C884" s="5"/>
      <c r="D884" s="5"/>
      <c r="E884" s="132">
        <v>5.9719999999999995</v>
      </c>
      <c r="F884" s="5"/>
      <c r="G884" s="135">
        <v>6.0792</v>
      </c>
      <c r="H884" s="48"/>
      <c r="I884" s="120"/>
      <c r="J884" s="167"/>
      <c r="L884" s="48"/>
      <c r="M884" s="48"/>
      <c r="R884" s="48"/>
      <c r="T884" s="207">
        <v>6.7199</v>
      </c>
      <c r="U884" s="224">
        <v>9.16</v>
      </c>
    </row>
    <row r="885" spans="1:21" ht="17.25" customHeight="1">
      <c r="A885" s="28">
        <v>805</v>
      </c>
      <c r="B885" s="6" t="s">
        <v>179</v>
      </c>
      <c r="C885" s="5"/>
      <c r="D885" s="5"/>
      <c r="E885" s="132">
        <v>2.0887000000000002</v>
      </c>
      <c r="F885" s="5"/>
      <c r="G885" s="135">
        <v>4.93</v>
      </c>
      <c r="H885" s="48"/>
      <c r="I885" s="120"/>
      <c r="J885" s="167"/>
      <c r="L885" s="48">
        <v>2.529</v>
      </c>
      <c r="M885" s="48"/>
      <c r="R885" s="48">
        <v>2.039</v>
      </c>
      <c r="T885" s="207">
        <v>2.0189</v>
      </c>
      <c r="U885" s="224">
        <v>3.73</v>
      </c>
    </row>
    <row r="886" spans="1:21" ht="32.25" customHeight="1">
      <c r="A886" s="28">
        <v>806</v>
      </c>
      <c r="B886" s="6" t="s">
        <v>504</v>
      </c>
      <c r="C886" s="5"/>
      <c r="D886" s="5"/>
      <c r="E886" s="132">
        <v>3.0177</v>
      </c>
      <c r="F886" s="5"/>
      <c r="G886" s="135">
        <v>3.7944</v>
      </c>
      <c r="H886" s="48"/>
      <c r="I886" s="120"/>
      <c r="J886" s="167"/>
      <c r="L886" s="48">
        <v>3.45</v>
      </c>
      <c r="M886" s="48"/>
      <c r="R886" s="48"/>
      <c r="T886" s="207">
        <v>3.052</v>
      </c>
      <c r="U886" s="224">
        <v>5.05</v>
      </c>
    </row>
    <row r="887" spans="1:21" ht="24.75" customHeight="1">
      <c r="A887" s="28">
        <v>807</v>
      </c>
      <c r="B887" s="6" t="s">
        <v>180</v>
      </c>
      <c r="C887" s="5"/>
      <c r="D887" s="5"/>
      <c r="E887" s="132">
        <v>2.4908</v>
      </c>
      <c r="F887" s="5"/>
      <c r="G887" s="135">
        <v>2.652</v>
      </c>
      <c r="H887" s="48"/>
      <c r="I887" s="120"/>
      <c r="J887" s="167"/>
      <c r="L887" s="48">
        <v>2.85</v>
      </c>
      <c r="M887" s="48"/>
      <c r="R887" s="48">
        <v>2.44</v>
      </c>
      <c r="T887" s="207">
        <v>2.519</v>
      </c>
      <c r="U887" s="224">
        <v>4.2</v>
      </c>
    </row>
    <row r="888" spans="1:21" ht="24.75" customHeight="1">
      <c r="A888" s="28">
        <v>808</v>
      </c>
      <c r="B888" s="6" t="s">
        <v>155</v>
      </c>
      <c r="C888" s="5"/>
      <c r="D888" s="5"/>
      <c r="E888" s="132">
        <v>6.28</v>
      </c>
      <c r="F888" s="5"/>
      <c r="G888" s="135"/>
      <c r="H888" s="48"/>
      <c r="I888" s="120"/>
      <c r="J888" s="167"/>
      <c r="L888" s="48"/>
      <c r="M888" s="48">
        <v>6.7</v>
      </c>
      <c r="R888" s="48"/>
      <c r="T888" s="207">
        <v>6.65</v>
      </c>
      <c r="U888" s="212"/>
    </row>
    <row r="889" spans="1:21" ht="24.75" customHeight="1">
      <c r="A889" s="28">
        <v>809</v>
      </c>
      <c r="B889" s="6" t="s">
        <v>155</v>
      </c>
      <c r="C889" s="5"/>
      <c r="D889" s="5"/>
      <c r="E889" s="132">
        <v>7.56</v>
      </c>
      <c r="F889" s="5"/>
      <c r="G889" s="135"/>
      <c r="H889" s="48"/>
      <c r="I889" s="120"/>
      <c r="J889" s="167"/>
      <c r="L889" s="48"/>
      <c r="M889" s="48">
        <v>8.1</v>
      </c>
      <c r="R889" s="48">
        <v>7.95</v>
      </c>
      <c r="T889" s="207">
        <v>7.99</v>
      </c>
      <c r="U889" s="212"/>
    </row>
    <row r="890" spans="1:21" ht="33" customHeight="1">
      <c r="A890" s="28">
        <v>810</v>
      </c>
      <c r="B890" s="13" t="s">
        <v>181</v>
      </c>
      <c r="C890" s="5"/>
      <c r="D890" s="23"/>
      <c r="E890" s="132">
        <v>3.1614</v>
      </c>
      <c r="F890" s="23"/>
      <c r="G890" s="135">
        <v>3.366</v>
      </c>
      <c r="H890" s="151"/>
      <c r="I890" s="155"/>
      <c r="J890" s="167"/>
      <c r="L890" s="151">
        <v>3.6298</v>
      </c>
      <c r="M890" s="151"/>
      <c r="R890" s="151"/>
      <c r="T890" s="207">
        <v>3.1977</v>
      </c>
      <c r="U890" s="225">
        <v>5.27</v>
      </c>
    </row>
    <row r="891" spans="1:21" ht="23.25" customHeight="1">
      <c r="A891" s="28">
        <v>811</v>
      </c>
      <c r="B891" s="6" t="s">
        <v>182</v>
      </c>
      <c r="C891" s="5"/>
      <c r="D891" s="5"/>
      <c r="E891" s="132">
        <v>2.4216</v>
      </c>
      <c r="F891" s="5"/>
      <c r="G891" s="135">
        <v>3.264</v>
      </c>
      <c r="H891" s="48"/>
      <c r="I891" s="120"/>
      <c r="J891" s="167"/>
      <c r="L891" s="48">
        <v>4</v>
      </c>
      <c r="M891" s="48"/>
      <c r="R891" s="48"/>
      <c r="T891" s="207">
        <v>2.448</v>
      </c>
      <c r="U891" s="224">
        <v>5.12</v>
      </c>
    </row>
    <row r="892" spans="1:21" ht="33" customHeight="1">
      <c r="A892" s="28">
        <v>812</v>
      </c>
      <c r="B892" s="6" t="s">
        <v>338</v>
      </c>
      <c r="C892" s="5"/>
      <c r="D892" s="5"/>
      <c r="E892" s="132">
        <v>3.2572</v>
      </c>
      <c r="F892" s="133">
        <v>2.99</v>
      </c>
      <c r="G892" s="135">
        <v>3.315</v>
      </c>
      <c r="H892" s="48"/>
      <c r="I892" s="120"/>
      <c r="J892" s="167"/>
      <c r="L892" s="48">
        <v>3.75</v>
      </c>
      <c r="M892" s="48"/>
      <c r="R892" s="48"/>
      <c r="T892" s="207">
        <v>3.29</v>
      </c>
      <c r="U892" s="224">
        <v>5.4196</v>
      </c>
    </row>
    <row r="893" spans="1:21" ht="19.5" customHeight="1">
      <c r="A893" s="28">
        <v>813</v>
      </c>
      <c r="B893" s="6" t="s">
        <v>183</v>
      </c>
      <c r="C893" s="5"/>
      <c r="D893" s="5"/>
      <c r="E893" s="132">
        <v>3.0552</v>
      </c>
      <c r="F893" s="133">
        <v>3.88</v>
      </c>
      <c r="G893" s="135">
        <v>4.4268</v>
      </c>
      <c r="H893" s="48"/>
      <c r="I893" s="120"/>
      <c r="J893" s="167"/>
      <c r="L893" s="48">
        <v>4.8</v>
      </c>
      <c r="M893" s="48"/>
      <c r="R893" s="48">
        <v>3.89</v>
      </c>
      <c r="T893" s="207">
        <v>3.068</v>
      </c>
      <c r="U893" s="224">
        <v>6.8303</v>
      </c>
    </row>
    <row r="894" spans="1:21" ht="21" customHeight="1">
      <c r="A894" s="28">
        <v>814</v>
      </c>
      <c r="B894" s="6" t="s">
        <v>184</v>
      </c>
      <c r="C894" s="5"/>
      <c r="D894" s="5"/>
      <c r="E894" s="132">
        <v>3.507</v>
      </c>
      <c r="F894" s="5"/>
      <c r="G894" s="135"/>
      <c r="H894" s="48"/>
      <c r="I894" s="120"/>
      <c r="J894" s="167"/>
      <c r="L894" s="48"/>
      <c r="M894" s="48"/>
      <c r="R894" s="144"/>
      <c r="T894" s="207">
        <v>3.21</v>
      </c>
      <c r="U894" s="212">
        <v>5.580357</v>
      </c>
    </row>
    <row r="895" spans="1:10" ht="13.5" customHeight="1">
      <c r="A895" s="280" t="s">
        <v>6</v>
      </c>
      <c r="B895" s="280"/>
      <c r="C895" s="280"/>
      <c r="D895" s="280"/>
      <c r="E895" s="280"/>
      <c r="F895" s="280"/>
      <c r="G895" s="280"/>
      <c r="H895" s="280"/>
      <c r="I895" s="280"/>
      <c r="J895" s="167"/>
    </row>
    <row r="896" spans="1:21" ht="22.5" customHeight="1">
      <c r="A896" s="70">
        <v>815</v>
      </c>
      <c r="B896" s="6" t="s">
        <v>508</v>
      </c>
      <c r="C896" s="5"/>
      <c r="D896" s="5"/>
      <c r="E896" s="3">
        <v>0.6048</v>
      </c>
      <c r="F896" s="42"/>
      <c r="G896" s="135">
        <v>0.4993</v>
      </c>
      <c r="H896" s="48"/>
      <c r="I896" s="48"/>
      <c r="J896" s="167"/>
      <c r="M896" s="48"/>
      <c r="R896" s="48">
        <v>0.617</v>
      </c>
      <c r="T896" s="207">
        <v>0.5740000000000001</v>
      </c>
      <c r="U896" s="212">
        <v>1.0598214</v>
      </c>
    </row>
    <row r="897" spans="1:21" ht="22.5" customHeight="1">
      <c r="A897" s="70">
        <v>816</v>
      </c>
      <c r="B897" s="6" t="s">
        <v>188</v>
      </c>
      <c r="C897" s="5"/>
      <c r="D897" s="5"/>
      <c r="E897" s="3"/>
      <c r="F897" s="42"/>
      <c r="G897" s="48"/>
      <c r="H897" s="48"/>
      <c r="I897" s="48"/>
      <c r="J897" s="167"/>
      <c r="M897" s="48"/>
      <c r="R897" s="48">
        <v>1.744</v>
      </c>
      <c r="T897" s="207">
        <v>1.73</v>
      </c>
      <c r="U897" s="212">
        <v>2.32619</v>
      </c>
    </row>
    <row r="898" spans="1:24" ht="19.5" customHeight="1">
      <c r="A898" s="70">
        <v>817</v>
      </c>
      <c r="B898" s="6" t="s">
        <v>7</v>
      </c>
      <c r="C898" s="5"/>
      <c r="D898" s="5"/>
      <c r="E898" s="3">
        <v>4.995</v>
      </c>
      <c r="F898" s="42"/>
      <c r="G898" s="48"/>
      <c r="H898" s="48"/>
      <c r="I898" s="48"/>
      <c r="J898" s="167"/>
      <c r="M898" s="48"/>
      <c r="R898" s="48">
        <v>1.198</v>
      </c>
      <c r="T898" s="207"/>
      <c r="U898" s="212">
        <v>10.218</v>
      </c>
      <c r="X898" s="233">
        <v>4.59</v>
      </c>
    </row>
    <row r="899" spans="1:24" s="56" customFormat="1" ht="22.5" customHeight="1">
      <c r="A899" s="70">
        <v>818</v>
      </c>
      <c r="B899" s="46" t="s">
        <v>270</v>
      </c>
      <c r="C899" s="5"/>
      <c r="D899" s="17"/>
      <c r="E899" s="3">
        <v>7.729</v>
      </c>
      <c r="F899" s="42"/>
      <c r="G899" s="48"/>
      <c r="H899" s="48"/>
      <c r="I899" s="48"/>
      <c r="J899" s="169"/>
      <c r="K899" s="157"/>
      <c r="L899" s="184"/>
      <c r="M899" s="48"/>
      <c r="N899" s="157"/>
      <c r="O899" s="157"/>
      <c r="P899" s="157"/>
      <c r="Q899" s="157"/>
      <c r="R899" s="48"/>
      <c r="S899" s="157"/>
      <c r="T899" s="207"/>
      <c r="U899" s="212">
        <v>2.16</v>
      </c>
      <c r="V899" s="157"/>
      <c r="W899" s="157"/>
      <c r="X899" s="157"/>
    </row>
    <row r="900" spans="1:24" s="56" customFormat="1" ht="22.5" customHeight="1">
      <c r="A900" s="70">
        <v>819</v>
      </c>
      <c r="B900" s="46" t="s">
        <v>509</v>
      </c>
      <c r="C900" s="5"/>
      <c r="D900" s="17"/>
      <c r="E900" s="3"/>
      <c r="F900" s="133">
        <v>2.22</v>
      </c>
      <c r="G900" s="48"/>
      <c r="H900" s="48"/>
      <c r="I900" s="48"/>
      <c r="J900" s="169"/>
      <c r="K900" s="157"/>
      <c r="L900" s="184"/>
      <c r="M900" s="48">
        <v>4.894</v>
      </c>
      <c r="N900" s="157"/>
      <c r="O900" s="157"/>
      <c r="P900" s="157"/>
      <c r="Q900" s="157"/>
      <c r="R900" s="48">
        <v>3.494</v>
      </c>
      <c r="S900" s="157"/>
      <c r="T900" s="207"/>
      <c r="U900" s="212">
        <v>1.7008</v>
      </c>
      <c r="V900" s="157"/>
      <c r="W900" s="157"/>
      <c r="X900" s="157"/>
    </row>
    <row r="901" spans="1:24" s="56" customFormat="1" ht="30" customHeight="1">
      <c r="A901" s="70">
        <v>820</v>
      </c>
      <c r="B901" s="46" t="s">
        <v>271</v>
      </c>
      <c r="C901" s="5"/>
      <c r="D901" s="3"/>
      <c r="E901" s="3">
        <v>51.288</v>
      </c>
      <c r="F901" s="42"/>
      <c r="G901" s="48"/>
      <c r="H901" s="48"/>
      <c r="I901" s="48"/>
      <c r="J901" s="169"/>
      <c r="K901" s="157"/>
      <c r="L901" s="184"/>
      <c r="M901" s="48">
        <v>54.96</v>
      </c>
      <c r="N901" s="157"/>
      <c r="O901" s="157"/>
      <c r="P901" s="157"/>
      <c r="Q901" s="157"/>
      <c r="R901" s="48">
        <v>50.88</v>
      </c>
      <c r="S901" s="157"/>
      <c r="T901" s="207"/>
      <c r="U901" s="212">
        <v>48</v>
      </c>
      <c r="V901" s="157"/>
      <c r="W901" s="157"/>
      <c r="X901" s="157"/>
    </row>
    <row r="902" spans="1:24" s="56" customFormat="1" ht="30" customHeight="1">
      <c r="A902" s="70">
        <v>821</v>
      </c>
      <c r="B902" s="108" t="s">
        <v>311</v>
      </c>
      <c r="C902" s="5"/>
      <c r="D902" s="3"/>
      <c r="E902" s="3"/>
      <c r="F902" s="42"/>
      <c r="G902" s="48"/>
      <c r="H902" s="48"/>
      <c r="I902" s="48"/>
      <c r="J902" s="169"/>
      <c r="K902" s="157"/>
      <c r="L902" s="184"/>
      <c r="M902" s="48"/>
      <c r="N902" s="157"/>
      <c r="O902" s="157"/>
      <c r="P902" s="157"/>
      <c r="Q902" s="157"/>
      <c r="R902" s="48"/>
      <c r="S902" s="157"/>
      <c r="T902" s="207"/>
      <c r="U902" s="212">
        <v>36.4</v>
      </c>
      <c r="V902" s="157"/>
      <c r="W902" s="157"/>
      <c r="X902" s="157"/>
    </row>
    <row r="903" spans="1:24" s="56" customFormat="1" ht="51">
      <c r="A903" s="70">
        <v>822</v>
      </c>
      <c r="B903" s="46" t="s">
        <v>510</v>
      </c>
      <c r="C903" s="26"/>
      <c r="D903" s="3"/>
      <c r="E903" s="5"/>
      <c r="F903" s="42"/>
      <c r="G903" s="48"/>
      <c r="H903" s="48"/>
      <c r="I903" s="48"/>
      <c r="J903" s="169"/>
      <c r="K903" s="157"/>
      <c r="L903" s="184"/>
      <c r="M903" s="48"/>
      <c r="N903" s="157"/>
      <c r="O903" s="157"/>
      <c r="P903" s="157"/>
      <c r="Q903" s="157"/>
      <c r="R903" s="48">
        <v>496.125</v>
      </c>
      <c r="S903" s="157"/>
      <c r="T903" s="207"/>
      <c r="U903" s="212">
        <v>494.295</v>
      </c>
      <c r="V903" s="157"/>
      <c r="W903" s="157"/>
      <c r="X903" s="157"/>
    </row>
    <row r="904" spans="1:24" s="56" customFormat="1" ht="52.5" customHeight="1">
      <c r="A904" s="70">
        <v>823</v>
      </c>
      <c r="B904" s="46" t="s">
        <v>510</v>
      </c>
      <c r="C904" s="26">
        <v>202</v>
      </c>
      <c r="D904" s="3"/>
      <c r="E904" s="5"/>
      <c r="F904" s="42"/>
      <c r="G904" s="48"/>
      <c r="H904" s="48"/>
      <c r="I904" s="48"/>
      <c r="J904" s="169"/>
      <c r="K904" s="157"/>
      <c r="L904" s="184"/>
      <c r="M904" s="48"/>
      <c r="N904" s="157"/>
      <c r="O904" s="157"/>
      <c r="P904" s="157"/>
      <c r="Q904" s="157"/>
      <c r="R904" s="48">
        <v>99.99</v>
      </c>
      <c r="S904" s="157"/>
      <c r="T904" s="207"/>
      <c r="U904" s="212">
        <v>107.92</v>
      </c>
      <c r="V904" s="157"/>
      <c r="W904" s="157"/>
      <c r="X904" s="157"/>
    </row>
    <row r="905" spans="1:21" ht="43.5" customHeight="1">
      <c r="A905" s="70">
        <v>824</v>
      </c>
      <c r="B905" s="6" t="s">
        <v>247</v>
      </c>
      <c r="C905" s="5"/>
      <c r="D905" s="5"/>
      <c r="E905" s="3">
        <v>1.517</v>
      </c>
      <c r="F905" s="42"/>
      <c r="G905" s="321">
        <v>2.1624</v>
      </c>
      <c r="H905" s="48"/>
      <c r="I905" s="135">
        <v>1.575</v>
      </c>
      <c r="J905" s="167"/>
      <c r="M905" s="48"/>
      <c r="O905" s="195">
        <v>1.4625</v>
      </c>
      <c r="R905" s="48">
        <v>1.493</v>
      </c>
      <c r="T905" s="207">
        <v>1.7000000000000002</v>
      </c>
      <c r="U905" s="215">
        <v>2.002</v>
      </c>
    </row>
    <row r="906" spans="1:21" ht="42.75" customHeight="1">
      <c r="A906" s="70">
        <v>825</v>
      </c>
      <c r="B906" s="6" t="s">
        <v>247</v>
      </c>
      <c r="C906" s="5"/>
      <c r="D906" s="5"/>
      <c r="E906" s="3">
        <v>0.5988</v>
      </c>
      <c r="F906" s="42"/>
      <c r="G906" s="321">
        <v>0.8567</v>
      </c>
      <c r="H906" s="48"/>
      <c r="I906" s="135">
        <v>0.609</v>
      </c>
      <c r="J906" s="167"/>
      <c r="M906" s="48"/>
      <c r="O906" s="195">
        <v>0.5607</v>
      </c>
      <c r="R906" s="48">
        <v>0.577</v>
      </c>
      <c r="T906" s="207">
        <v>0.7132000000000001</v>
      </c>
      <c r="U906" s="215">
        <v>0.874</v>
      </c>
    </row>
    <row r="907" spans="1:24" s="85" customFormat="1" ht="55.5" customHeight="1">
      <c r="A907" s="70">
        <v>826</v>
      </c>
      <c r="B907" s="4" t="s">
        <v>511</v>
      </c>
      <c r="C907" s="3">
        <v>45.75</v>
      </c>
      <c r="D907" s="3"/>
      <c r="E907" s="3">
        <v>27.16</v>
      </c>
      <c r="F907" s="42"/>
      <c r="G907" s="48"/>
      <c r="H907" s="48"/>
      <c r="I907" s="48"/>
      <c r="J907" s="167"/>
      <c r="K907" s="122"/>
      <c r="L907" s="139"/>
      <c r="M907" s="48"/>
      <c r="N907" s="122"/>
      <c r="O907" s="122"/>
      <c r="P907" s="122"/>
      <c r="Q907" s="122"/>
      <c r="R907" s="48"/>
      <c r="S907" s="122"/>
      <c r="T907" s="207">
        <v>0.3718</v>
      </c>
      <c r="U907" s="212"/>
      <c r="V907" s="122"/>
      <c r="W907" s="122"/>
      <c r="X907" s="122"/>
    </row>
    <row r="908" spans="1:21" ht="81" customHeight="1">
      <c r="A908" s="70">
        <v>827</v>
      </c>
      <c r="B908" s="6" t="s">
        <v>317</v>
      </c>
      <c r="C908" s="5"/>
      <c r="D908" s="3"/>
      <c r="E908" s="5">
        <v>0.2757</v>
      </c>
      <c r="F908" s="42"/>
      <c r="G908" s="48"/>
      <c r="H908" s="48"/>
      <c r="I908" s="48"/>
      <c r="J908" s="167"/>
      <c r="M908" s="48"/>
      <c r="R908" s="48">
        <v>0.277</v>
      </c>
      <c r="T908" s="207">
        <v>0.2874</v>
      </c>
      <c r="U908" s="212">
        <v>0.480654</v>
      </c>
    </row>
    <row r="909" spans="1:24" s="86" customFormat="1" ht="14.25" customHeight="1">
      <c r="A909" s="281" t="s">
        <v>582</v>
      </c>
      <c r="B909" s="282"/>
      <c r="C909" s="282"/>
      <c r="D909" s="282"/>
      <c r="E909" s="282"/>
      <c r="F909" s="282"/>
      <c r="G909" s="282"/>
      <c r="H909" s="282"/>
      <c r="I909" s="282"/>
      <c r="J909" s="168"/>
      <c r="K909" s="47"/>
      <c r="L909" s="139"/>
      <c r="M909" s="47"/>
      <c r="N909" s="47"/>
      <c r="O909" s="47"/>
      <c r="P909" s="47"/>
      <c r="Q909" s="47"/>
      <c r="R909" s="47"/>
      <c r="S909" s="47"/>
      <c r="T909" s="47"/>
      <c r="U909" s="47"/>
      <c r="V909" s="47"/>
      <c r="W909" s="47"/>
      <c r="X909" s="47"/>
    </row>
    <row r="910" spans="1:24" s="86" customFormat="1" ht="19.5" customHeight="1">
      <c r="A910" s="70">
        <v>828</v>
      </c>
      <c r="B910" s="6" t="s">
        <v>189</v>
      </c>
      <c r="C910" s="5"/>
      <c r="D910" s="5"/>
      <c r="E910" s="5"/>
      <c r="F910" s="42"/>
      <c r="G910" s="48"/>
      <c r="H910" s="48"/>
      <c r="I910" s="120"/>
      <c r="J910" s="168"/>
      <c r="K910" s="47"/>
      <c r="L910" s="139"/>
      <c r="M910" s="47"/>
      <c r="N910" s="47"/>
      <c r="O910" s="47"/>
      <c r="P910" s="47"/>
      <c r="Q910" s="47"/>
      <c r="R910" s="47"/>
      <c r="S910" s="143">
        <v>1.15</v>
      </c>
      <c r="T910" s="207"/>
      <c r="U910" s="212"/>
      <c r="V910" s="47"/>
      <c r="W910" s="231">
        <v>0.85</v>
      </c>
      <c r="X910" s="47"/>
    </row>
    <row r="911" spans="1:24" s="86" customFormat="1" ht="19.5" customHeight="1">
      <c r="A911" s="70">
        <v>829</v>
      </c>
      <c r="B911" s="6" t="s">
        <v>189</v>
      </c>
      <c r="C911" s="5"/>
      <c r="D911" s="5"/>
      <c r="E911" s="5"/>
      <c r="F911" s="42"/>
      <c r="G911" s="48"/>
      <c r="H911" s="48"/>
      <c r="I911" s="120"/>
      <c r="J911" s="168"/>
      <c r="K911" s="47"/>
      <c r="L911" s="139"/>
      <c r="M911" s="47"/>
      <c r="N911" s="47"/>
      <c r="O911" s="47"/>
      <c r="P911" s="47"/>
      <c r="Q911" s="47"/>
      <c r="R911" s="47"/>
      <c r="S911" s="143">
        <v>0.88</v>
      </c>
      <c r="T911" s="207"/>
      <c r="U911" s="212"/>
      <c r="V911" s="47"/>
      <c r="W911" s="229">
        <v>0.8</v>
      </c>
      <c r="X911" s="47"/>
    </row>
    <row r="912" spans="1:24" s="86" customFormat="1" ht="31.5" customHeight="1">
      <c r="A912" s="70">
        <v>830</v>
      </c>
      <c r="B912" s="6" t="s">
        <v>189</v>
      </c>
      <c r="C912" s="5"/>
      <c r="D912" s="5"/>
      <c r="E912" s="3"/>
      <c r="F912" s="42"/>
      <c r="G912" s="48"/>
      <c r="H912" s="48"/>
      <c r="I912" s="120"/>
      <c r="J912" s="168"/>
      <c r="K912" s="47"/>
      <c r="L912" s="139"/>
      <c r="M912" s="47"/>
      <c r="N912" s="47"/>
      <c r="O912" s="47"/>
      <c r="P912" s="143">
        <f>4.04/10</f>
        <v>0.404</v>
      </c>
      <c r="Q912" s="47"/>
      <c r="R912" s="47"/>
      <c r="S912" s="47"/>
      <c r="T912" s="207"/>
      <c r="U912" s="212"/>
      <c r="V912" s="47"/>
      <c r="W912" s="47"/>
      <c r="X912" s="47"/>
    </row>
    <row r="913" spans="1:24" s="86" customFormat="1" ht="31.5" customHeight="1">
      <c r="A913" s="70">
        <v>831</v>
      </c>
      <c r="B913" s="6" t="s">
        <v>189</v>
      </c>
      <c r="C913" s="5"/>
      <c r="D913" s="5"/>
      <c r="E913" s="3"/>
      <c r="F913" s="42"/>
      <c r="G913" s="48"/>
      <c r="H913" s="48"/>
      <c r="I913" s="120"/>
      <c r="J913" s="168"/>
      <c r="K913" s="47"/>
      <c r="L913" s="139"/>
      <c r="M913" s="47"/>
      <c r="N913" s="47"/>
      <c r="O913" s="47"/>
      <c r="P913" s="47"/>
      <c r="Q913" s="47"/>
      <c r="R913" s="47"/>
      <c r="S913" s="47"/>
      <c r="T913" s="207">
        <v>0.23</v>
      </c>
      <c r="U913" s="212">
        <v>0.33169642</v>
      </c>
      <c r="V913" s="47"/>
      <c r="W913" s="47"/>
      <c r="X913" s="47"/>
    </row>
    <row r="914" spans="1:21" ht="25.5" customHeight="1">
      <c r="A914" s="70">
        <v>832</v>
      </c>
      <c r="B914" s="6" t="s">
        <v>189</v>
      </c>
      <c r="C914" s="5"/>
      <c r="D914" s="5"/>
      <c r="E914" s="5"/>
      <c r="F914" s="42"/>
      <c r="G914" s="48"/>
      <c r="H914" s="48"/>
      <c r="I914" s="120"/>
      <c r="J914" s="167"/>
      <c r="T914" s="207">
        <v>0.93</v>
      </c>
      <c r="U914" s="212">
        <v>1.2236607</v>
      </c>
    </row>
    <row r="915" spans="1:21" ht="27.75" customHeight="1">
      <c r="A915" s="70">
        <v>833</v>
      </c>
      <c r="B915" s="6" t="s">
        <v>189</v>
      </c>
      <c r="C915" s="5"/>
      <c r="D915" s="5"/>
      <c r="E915" s="5"/>
      <c r="F915" s="42"/>
      <c r="G915" s="48"/>
      <c r="H915" s="48"/>
      <c r="I915" s="120"/>
      <c r="J915" s="167"/>
      <c r="T915" s="207">
        <v>1.43</v>
      </c>
      <c r="U915" s="212">
        <v>1.935714</v>
      </c>
    </row>
    <row r="916" spans="1:24" s="85" customFormat="1" ht="20.25" customHeight="1">
      <c r="A916" s="70">
        <v>834</v>
      </c>
      <c r="B916" s="4" t="s">
        <v>192</v>
      </c>
      <c r="C916" s="5"/>
      <c r="D916" s="3"/>
      <c r="E916" s="5"/>
      <c r="F916" s="45"/>
      <c r="G916" s="48"/>
      <c r="H916" s="48"/>
      <c r="I916" s="120"/>
      <c r="J916" s="167"/>
      <c r="K916" s="122"/>
      <c r="L916" s="139"/>
      <c r="M916" s="122"/>
      <c r="N916" s="122"/>
      <c r="O916" s="122"/>
      <c r="P916" s="122"/>
      <c r="Q916" s="122"/>
      <c r="R916" s="122"/>
      <c r="S916" s="122"/>
      <c r="T916" s="207">
        <v>2.43</v>
      </c>
      <c r="U916" s="212"/>
      <c r="V916" s="122"/>
      <c r="W916" s="122"/>
      <c r="X916" s="122"/>
    </row>
    <row r="917" spans="1:23" ht="41.25" customHeight="1">
      <c r="A917" s="70">
        <v>835</v>
      </c>
      <c r="B917" s="4" t="s">
        <v>254</v>
      </c>
      <c r="C917" s="5"/>
      <c r="D917" s="5"/>
      <c r="E917" s="5"/>
      <c r="F917" s="42"/>
      <c r="G917" s="48"/>
      <c r="H917" s="48"/>
      <c r="I917" s="120"/>
      <c r="J917" s="167"/>
      <c r="T917" s="207"/>
      <c r="U917" s="212"/>
      <c r="W917" s="227">
        <v>12</v>
      </c>
    </row>
    <row r="918" spans="1:10" ht="22.5" customHeight="1">
      <c r="A918" s="280" t="s">
        <v>8</v>
      </c>
      <c r="B918" s="280"/>
      <c r="C918" s="280"/>
      <c r="D918" s="280"/>
      <c r="E918" s="280"/>
      <c r="F918" s="280"/>
      <c r="G918" s="280"/>
      <c r="H918" s="280"/>
      <c r="I918" s="280"/>
      <c r="J918" s="167"/>
    </row>
    <row r="919" spans="1:24" s="85" customFormat="1" ht="30.75" customHeight="1">
      <c r="A919" s="28">
        <v>836</v>
      </c>
      <c r="B919" s="15" t="s">
        <v>9</v>
      </c>
      <c r="C919" s="5"/>
      <c r="D919" s="17"/>
      <c r="E919" s="3"/>
      <c r="F919" s="3"/>
      <c r="G919" s="48"/>
      <c r="H919" s="48"/>
      <c r="I919" s="120"/>
      <c r="J919" s="167"/>
      <c r="K919" s="122"/>
      <c r="L919" s="139"/>
      <c r="M919" s="122"/>
      <c r="N919" s="122"/>
      <c r="O919" s="122"/>
      <c r="P919" s="122"/>
      <c r="Q919" s="122"/>
      <c r="R919" s="205">
        <v>167</v>
      </c>
      <c r="S919" s="122"/>
      <c r="T919" s="207"/>
      <c r="U919" s="212"/>
      <c r="V919" s="122"/>
      <c r="W919" s="122"/>
      <c r="X919" s="122"/>
    </row>
    <row r="920" spans="1:24" s="85" customFormat="1" ht="29.25" customHeight="1">
      <c r="A920" s="28">
        <v>837</v>
      </c>
      <c r="B920" s="15" t="s">
        <v>9</v>
      </c>
      <c r="C920" s="5"/>
      <c r="D920" s="17"/>
      <c r="E920" s="3"/>
      <c r="F920" s="134">
        <v>76</v>
      </c>
      <c r="G920" s="48"/>
      <c r="H920" s="48"/>
      <c r="I920" s="120"/>
      <c r="J920" s="167"/>
      <c r="K920" s="122"/>
      <c r="L920" s="139"/>
      <c r="M920" s="122"/>
      <c r="N920" s="122"/>
      <c r="O920" s="122"/>
      <c r="P920" s="122"/>
      <c r="Q920" s="122"/>
      <c r="R920" s="205">
        <v>63</v>
      </c>
      <c r="S920" s="122"/>
      <c r="T920" s="207"/>
      <c r="U920" s="212">
        <v>110.91964</v>
      </c>
      <c r="V920" s="122"/>
      <c r="W920" s="122"/>
      <c r="X920" s="122"/>
    </row>
    <row r="921" spans="1:24" s="85" customFormat="1" ht="28.5" customHeight="1">
      <c r="A921" s="28">
        <v>838</v>
      </c>
      <c r="B921" s="15" t="s">
        <v>9</v>
      </c>
      <c r="C921" s="5"/>
      <c r="D921" s="17"/>
      <c r="E921" s="3"/>
      <c r="F921" s="134"/>
      <c r="G921" s="48"/>
      <c r="H921" s="48"/>
      <c r="I921" s="120"/>
      <c r="J921" s="167"/>
      <c r="K921" s="122"/>
      <c r="L921" s="139"/>
      <c r="M921" s="122"/>
      <c r="N921" s="122"/>
      <c r="O921" s="122"/>
      <c r="P921" s="122"/>
      <c r="Q921" s="122"/>
      <c r="R921" s="205">
        <v>178</v>
      </c>
      <c r="S921" s="122"/>
      <c r="T921" s="207"/>
      <c r="U921" s="212"/>
      <c r="V921" s="122"/>
      <c r="W921" s="122"/>
      <c r="X921" s="122"/>
    </row>
    <row r="922" spans="1:24" s="85" customFormat="1" ht="33" customHeight="1">
      <c r="A922" s="28">
        <v>839</v>
      </c>
      <c r="B922" s="15" t="s">
        <v>10</v>
      </c>
      <c r="C922" s="5"/>
      <c r="D922" s="17"/>
      <c r="E922" s="3"/>
      <c r="F922" s="134">
        <v>70</v>
      </c>
      <c r="G922" s="48"/>
      <c r="H922" s="48"/>
      <c r="I922" s="120"/>
      <c r="J922" s="167"/>
      <c r="K922" s="122"/>
      <c r="L922" s="139"/>
      <c r="M922" s="122"/>
      <c r="N922" s="122"/>
      <c r="O922" s="122"/>
      <c r="P922" s="122"/>
      <c r="Q922" s="122"/>
      <c r="R922" s="205">
        <v>62.97</v>
      </c>
      <c r="S922" s="122"/>
      <c r="T922" s="207"/>
      <c r="U922" s="212"/>
      <c r="V922" s="122"/>
      <c r="W922" s="122"/>
      <c r="X922" s="122"/>
    </row>
    <row r="923" spans="1:24" s="85" customFormat="1" ht="33" customHeight="1">
      <c r="A923" s="28">
        <v>840</v>
      </c>
      <c r="B923" s="15" t="s">
        <v>10</v>
      </c>
      <c r="C923" s="5"/>
      <c r="D923" s="17"/>
      <c r="E923" s="3"/>
      <c r="F923" s="134"/>
      <c r="G923" s="48"/>
      <c r="H923" s="48"/>
      <c r="I923" s="120"/>
      <c r="J923" s="167"/>
      <c r="K923" s="122"/>
      <c r="L923" s="139"/>
      <c r="M923" s="122"/>
      <c r="N923" s="122"/>
      <c r="O923" s="122"/>
      <c r="P923" s="122"/>
      <c r="Q923" s="122"/>
      <c r="R923" s="205">
        <v>251</v>
      </c>
      <c r="S923" s="122"/>
      <c r="T923" s="207"/>
      <c r="U923" s="212"/>
      <c r="V923" s="122"/>
      <c r="W923" s="122"/>
      <c r="X923" s="122"/>
    </row>
    <row r="924" spans="1:24" s="85" customFormat="1" ht="36" customHeight="1">
      <c r="A924" s="28">
        <v>841</v>
      </c>
      <c r="B924" s="15" t="s">
        <v>10</v>
      </c>
      <c r="C924" s="5"/>
      <c r="D924" s="17"/>
      <c r="E924" s="3"/>
      <c r="F924" s="134">
        <v>90</v>
      </c>
      <c r="G924" s="48"/>
      <c r="H924" s="48"/>
      <c r="I924" s="120"/>
      <c r="J924" s="167"/>
      <c r="K924" s="122"/>
      <c r="L924" s="139"/>
      <c r="M924" s="122"/>
      <c r="N924" s="122"/>
      <c r="O924" s="122"/>
      <c r="P924" s="122"/>
      <c r="Q924" s="122"/>
      <c r="R924" s="205">
        <v>83.98</v>
      </c>
      <c r="S924" s="122"/>
      <c r="T924" s="207"/>
      <c r="U924" s="212"/>
      <c r="V924" s="122"/>
      <c r="W924" s="122"/>
      <c r="X924" s="122"/>
    </row>
    <row r="925" spans="1:24" s="85" customFormat="1" ht="31.5" customHeight="1">
      <c r="A925" s="28">
        <v>842</v>
      </c>
      <c r="B925" s="15" t="s">
        <v>10</v>
      </c>
      <c r="C925" s="5"/>
      <c r="D925" s="17"/>
      <c r="E925" s="3"/>
      <c r="F925" s="3"/>
      <c r="G925" s="48"/>
      <c r="H925" s="48"/>
      <c r="I925" s="120"/>
      <c r="J925" s="167"/>
      <c r="K925" s="122"/>
      <c r="L925" s="139"/>
      <c r="M925" s="122"/>
      <c r="N925" s="122"/>
      <c r="O925" s="122"/>
      <c r="P925" s="122"/>
      <c r="Q925" s="48">
        <v>260</v>
      </c>
      <c r="R925" s="205">
        <v>296</v>
      </c>
      <c r="S925" s="122"/>
      <c r="T925" s="207"/>
      <c r="U925" s="212"/>
      <c r="V925" s="122"/>
      <c r="W925" s="122"/>
      <c r="X925" s="122"/>
    </row>
    <row r="926" spans="1:24" s="85" customFormat="1" ht="31.5" customHeight="1">
      <c r="A926" s="28">
        <v>843</v>
      </c>
      <c r="B926" s="15" t="s">
        <v>11</v>
      </c>
      <c r="C926" s="5"/>
      <c r="D926" s="34"/>
      <c r="E926" s="17"/>
      <c r="F926" s="3"/>
      <c r="G926" s="48"/>
      <c r="H926" s="48"/>
      <c r="I926" s="120"/>
      <c r="J926" s="167"/>
      <c r="K926" s="122"/>
      <c r="L926" s="139"/>
      <c r="M926" s="122"/>
      <c r="N926" s="122"/>
      <c r="O926" s="122"/>
      <c r="P926" s="122"/>
      <c r="Q926" s="48">
        <v>221.43</v>
      </c>
      <c r="R926" s="205">
        <v>223.7</v>
      </c>
      <c r="S926" s="122"/>
      <c r="T926" s="207"/>
      <c r="U926" s="212"/>
      <c r="V926" s="122"/>
      <c r="W926" s="122"/>
      <c r="X926" s="122"/>
    </row>
    <row r="927" spans="1:24" s="85" customFormat="1" ht="30.75" customHeight="1">
      <c r="A927" s="28">
        <v>844</v>
      </c>
      <c r="B927" s="15" t="s">
        <v>12</v>
      </c>
      <c r="C927" s="5"/>
      <c r="D927" s="17"/>
      <c r="E927" s="17"/>
      <c r="F927" s="3"/>
      <c r="G927" s="48"/>
      <c r="H927" s="48"/>
      <c r="I927" s="120"/>
      <c r="J927" s="167"/>
      <c r="K927" s="122"/>
      <c r="L927" s="139"/>
      <c r="M927" s="122"/>
      <c r="N927" s="122"/>
      <c r="O927" s="122"/>
      <c r="P927" s="122"/>
      <c r="Q927" s="48">
        <v>113</v>
      </c>
      <c r="R927" s="48"/>
      <c r="S927" s="122"/>
      <c r="T927" s="207">
        <v>111</v>
      </c>
      <c r="U927" s="212">
        <v>145.967857</v>
      </c>
      <c r="V927" s="122"/>
      <c r="W927" s="122"/>
      <c r="X927" s="122"/>
    </row>
    <row r="928" spans="1:24" s="85" customFormat="1" ht="31.5" customHeight="1">
      <c r="A928" s="28">
        <v>845</v>
      </c>
      <c r="B928" s="15" t="s">
        <v>12</v>
      </c>
      <c r="C928" s="5"/>
      <c r="D928" s="17"/>
      <c r="E928" s="17"/>
      <c r="F928" s="3"/>
      <c r="G928" s="48"/>
      <c r="H928" s="48"/>
      <c r="I928" s="120"/>
      <c r="J928" s="167"/>
      <c r="K928" s="122"/>
      <c r="L928" s="139"/>
      <c r="M928" s="122"/>
      <c r="N928" s="122"/>
      <c r="O928" s="122"/>
      <c r="P928" s="122"/>
      <c r="Q928" s="48">
        <v>57</v>
      </c>
      <c r="R928" s="48"/>
      <c r="S928" s="122"/>
      <c r="T928" s="207">
        <v>57</v>
      </c>
      <c r="U928" s="212">
        <v>79.4178571</v>
      </c>
      <c r="V928" s="122"/>
      <c r="W928" s="122"/>
      <c r="X928" s="122"/>
    </row>
    <row r="929" spans="1:24" s="85" customFormat="1" ht="31.5" customHeight="1">
      <c r="A929" s="28">
        <v>846</v>
      </c>
      <c r="B929" s="15" t="s">
        <v>12</v>
      </c>
      <c r="C929" s="5"/>
      <c r="D929" s="17"/>
      <c r="E929" s="17"/>
      <c r="F929" s="3"/>
      <c r="G929" s="48"/>
      <c r="H929" s="48"/>
      <c r="I929" s="120"/>
      <c r="J929" s="167"/>
      <c r="K929" s="122"/>
      <c r="L929" s="139"/>
      <c r="M929" s="122"/>
      <c r="N929" s="122"/>
      <c r="O929" s="122"/>
      <c r="P929" s="122"/>
      <c r="Q929" s="48">
        <v>488</v>
      </c>
      <c r="R929" s="48"/>
      <c r="S929" s="122"/>
      <c r="T929" s="207">
        <v>444.8</v>
      </c>
      <c r="U929" s="212">
        <v>598.124107</v>
      </c>
      <c r="V929" s="122"/>
      <c r="W929" s="122"/>
      <c r="X929" s="122"/>
    </row>
    <row r="930" spans="1:24" s="85" customFormat="1" ht="27" customHeight="1">
      <c r="A930" s="28">
        <v>847</v>
      </c>
      <c r="B930" s="27" t="s">
        <v>248</v>
      </c>
      <c r="C930" s="5"/>
      <c r="D930" s="17"/>
      <c r="E930" s="25"/>
      <c r="F930" s="3"/>
      <c r="G930" s="48"/>
      <c r="H930" s="48"/>
      <c r="I930" s="120"/>
      <c r="J930" s="167"/>
      <c r="K930" s="122"/>
      <c r="L930" s="139"/>
      <c r="M930" s="122"/>
      <c r="N930" s="122"/>
      <c r="O930" s="122"/>
      <c r="P930" s="122"/>
      <c r="Q930" s="48">
        <v>77</v>
      </c>
      <c r="R930" s="48"/>
      <c r="S930" s="122"/>
      <c r="T930" s="207">
        <v>74</v>
      </c>
      <c r="U930" s="212">
        <v>114.425</v>
      </c>
      <c r="V930" s="122"/>
      <c r="W930" s="122"/>
      <c r="X930" s="122"/>
    </row>
    <row r="931" spans="1:24" s="85" customFormat="1" ht="28.5" customHeight="1">
      <c r="A931" s="28">
        <v>848</v>
      </c>
      <c r="B931" s="27" t="s">
        <v>248</v>
      </c>
      <c r="C931" s="5"/>
      <c r="D931" s="17"/>
      <c r="E931" s="25"/>
      <c r="F931" s="3"/>
      <c r="G931" s="48"/>
      <c r="H931" s="48"/>
      <c r="I931" s="120"/>
      <c r="J931" s="167"/>
      <c r="K931" s="122"/>
      <c r="L931" s="139"/>
      <c r="M931" s="122"/>
      <c r="N931" s="122"/>
      <c r="O931" s="122"/>
      <c r="P931" s="122"/>
      <c r="Q931" s="48">
        <v>170</v>
      </c>
      <c r="R931" s="48">
        <v>138.49</v>
      </c>
      <c r="S931" s="122"/>
      <c r="T931" s="207">
        <v>134.375</v>
      </c>
      <c r="U931" s="212">
        <v>261.28125</v>
      </c>
      <c r="V931" s="122"/>
      <c r="W931" s="122"/>
      <c r="X931" s="122"/>
    </row>
    <row r="932" spans="1:24" s="85" customFormat="1" ht="36.75" customHeight="1">
      <c r="A932" s="28">
        <v>849</v>
      </c>
      <c r="B932" s="27" t="s">
        <v>248</v>
      </c>
      <c r="C932" s="5"/>
      <c r="D932" s="17"/>
      <c r="E932" s="25"/>
      <c r="F932" s="3"/>
      <c r="G932" s="48"/>
      <c r="H932" s="48"/>
      <c r="I932" s="120"/>
      <c r="J932" s="167"/>
      <c r="K932" s="122"/>
      <c r="L932" s="139"/>
      <c r="M932" s="122"/>
      <c r="N932" s="122"/>
      <c r="O932" s="122"/>
      <c r="P932" s="122"/>
      <c r="Q932" s="48">
        <v>164</v>
      </c>
      <c r="R932" s="48">
        <v>126.49</v>
      </c>
      <c r="S932" s="122"/>
      <c r="T932" s="207">
        <v>157.5</v>
      </c>
      <c r="U932" s="212">
        <v>236.9654017</v>
      </c>
      <c r="V932" s="122"/>
      <c r="W932" s="122"/>
      <c r="X932" s="122"/>
    </row>
    <row r="933" spans="1:24" s="257" customFormat="1" ht="36.75" customHeight="1">
      <c r="A933" s="256">
        <v>850</v>
      </c>
      <c r="B933" s="271" t="s">
        <v>260</v>
      </c>
      <c r="C933" s="126"/>
      <c r="D933" s="128"/>
      <c r="E933" s="128"/>
      <c r="F933" s="129"/>
      <c r="G933" s="249"/>
      <c r="H933" s="249"/>
      <c r="I933" s="272"/>
      <c r="J933" s="251"/>
      <c r="K933" s="252"/>
      <c r="L933" s="239"/>
      <c r="M933" s="252"/>
      <c r="N933" s="252"/>
      <c r="O933" s="252"/>
      <c r="P933" s="252"/>
      <c r="Q933" s="252"/>
      <c r="R933" s="249"/>
      <c r="S933" s="252"/>
      <c r="T933" s="253"/>
      <c r="U933" s="254"/>
      <c r="V933" s="252"/>
      <c r="W933" s="252"/>
      <c r="X933" s="252"/>
    </row>
    <row r="934" spans="1:24" s="257" customFormat="1" ht="45" customHeight="1">
      <c r="A934" s="256">
        <v>851</v>
      </c>
      <c r="B934" s="269" t="s">
        <v>255</v>
      </c>
      <c r="C934" s="126"/>
      <c r="D934" s="128"/>
      <c r="E934" s="273"/>
      <c r="F934" s="129"/>
      <c r="G934" s="249"/>
      <c r="H934" s="249"/>
      <c r="I934" s="272"/>
      <c r="J934" s="251"/>
      <c r="K934" s="252"/>
      <c r="L934" s="239"/>
      <c r="M934" s="252"/>
      <c r="N934" s="252"/>
      <c r="O934" s="252"/>
      <c r="P934" s="252"/>
      <c r="Q934" s="252"/>
      <c r="R934" s="249"/>
      <c r="S934" s="252"/>
      <c r="T934" s="253"/>
      <c r="U934" s="254"/>
      <c r="V934" s="252"/>
      <c r="W934" s="252"/>
      <c r="X934" s="252"/>
    </row>
    <row r="935" spans="1:24" s="257" customFormat="1" ht="45" customHeight="1">
      <c r="A935" s="256">
        <v>852</v>
      </c>
      <c r="B935" s="269" t="s">
        <v>255</v>
      </c>
      <c r="C935" s="126"/>
      <c r="D935" s="128"/>
      <c r="E935" s="273"/>
      <c r="F935" s="129"/>
      <c r="G935" s="249"/>
      <c r="H935" s="249"/>
      <c r="I935" s="272"/>
      <c r="J935" s="251"/>
      <c r="K935" s="252"/>
      <c r="L935" s="239"/>
      <c r="M935" s="252"/>
      <c r="N935" s="252"/>
      <c r="O935" s="252"/>
      <c r="P935" s="252"/>
      <c r="Q935" s="252"/>
      <c r="R935" s="249"/>
      <c r="S935" s="252"/>
      <c r="T935" s="253"/>
      <c r="U935" s="254"/>
      <c r="V935" s="252"/>
      <c r="W935" s="252"/>
      <c r="X935" s="252"/>
    </row>
    <row r="936" spans="1:24" s="257" customFormat="1" ht="45" customHeight="1">
      <c r="A936" s="256">
        <v>853</v>
      </c>
      <c r="B936" s="269" t="s">
        <v>255</v>
      </c>
      <c r="C936" s="126"/>
      <c r="D936" s="128"/>
      <c r="E936" s="273"/>
      <c r="F936" s="129"/>
      <c r="G936" s="249"/>
      <c r="H936" s="249"/>
      <c r="I936" s="272"/>
      <c r="J936" s="251"/>
      <c r="K936" s="252"/>
      <c r="L936" s="239"/>
      <c r="M936" s="252"/>
      <c r="N936" s="252"/>
      <c r="O936" s="252"/>
      <c r="P936" s="252"/>
      <c r="Q936" s="252"/>
      <c r="R936" s="249"/>
      <c r="S936" s="252"/>
      <c r="T936" s="253"/>
      <c r="U936" s="254"/>
      <c r="V936" s="252"/>
      <c r="W936" s="252"/>
      <c r="X936" s="252"/>
    </row>
    <row r="937" spans="1:24" s="85" customFormat="1" ht="27" customHeight="1">
      <c r="A937" s="28">
        <v>854</v>
      </c>
      <c r="B937" s="15" t="s">
        <v>258</v>
      </c>
      <c r="C937" s="5"/>
      <c r="D937" s="17"/>
      <c r="E937" s="25"/>
      <c r="F937" s="3"/>
      <c r="G937" s="135">
        <v>52.643</v>
      </c>
      <c r="H937" s="48"/>
      <c r="I937" s="120"/>
      <c r="J937" s="167"/>
      <c r="K937" s="122"/>
      <c r="L937" s="139"/>
      <c r="M937" s="122"/>
      <c r="N937" s="122"/>
      <c r="O937" s="122"/>
      <c r="P937" s="122"/>
      <c r="Q937" s="122"/>
      <c r="R937" s="48"/>
      <c r="S937" s="122"/>
      <c r="T937" s="207"/>
      <c r="U937" s="212"/>
      <c r="V937" s="122"/>
      <c r="W937" s="122"/>
      <c r="X937" s="122"/>
    </row>
    <row r="938" spans="1:24" s="85" customFormat="1" ht="24.75" customHeight="1">
      <c r="A938" s="28">
        <v>855</v>
      </c>
      <c r="B938" s="15" t="s">
        <v>258</v>
      </c>
      <c r="C938" s="5"/>
      <c r="D938" s="17"/>
      <c r="E938" s="25"/>
      <c r="F938" s="3"/>
      <c r="G938" s="135">
        <v>63.83</v>
      </c>
      <c r="H938" s="48"/>
      <c r="I938" s="120"/>
      <c r="J938" s="167"/>
      <c r="K938" s="122"/>
      <c r="L938" s="139"/>
      <c r="M938" s="122"/>
      <c r="N938" s="122"/>
      <c r="O938" s="122"/>
      <c r="P938" s="122"/>
      <c r="Q938" s="122"/>
      <c r="R938" s="48"/>
      <c r="S938" s="122"/>
      <c r="T938" s="207"/>
      <c r="U938" s="212"/>
      <c r="V938" s="122"/>
      <c r="W938" s="122"/>
      <c r="X938" s="122"/>
    </row>
    <row r="939" spans="1:24" s="257" customFormat="1" ht="25.5" customHeight="1">
      <c r="A939" s="256">
        <v>856</v>
      </c>
      <c r="B939" s="269" t="s">
        <v>258</v>
      </c>
      <c r="C939" s="126"/>
      <c r="D939" s="128"/>
      <c r="E939" s="273"/>
      <c r="F939" s="129"/>
      <c r="G939" s="249"/>
      <c r="H939" s="249"/>
      <c r="I939" s="272"/>
      <c r="J939" s="251"/>
      <c r="K939" s="252"/>
      <c r="L939" s="239"/>
      <c r="M939" s="252"/>
      <c r="N939" s="252"/>
      <c r="O939" s="252"/>
      <c r="P939" s="252"/>
      <c r="Q939" s="252"/>
      <c r="R939" s="249"/>
      <c r="S939" s="252"/>
      <c r="T939" s="253"/>
      <c r="U939" s="254"/>
      <c r="V939" s="252"/>
      <c r="W939" s="252"/>
      <c r="X939" s="252"/>
    </row>
    <row r="940" spans="1:24" s="257" customFormat="1" ht="45" customHeight="1">
      <c r="A940" s="256">
        <v>857</v>
      </c>
      <c r="B940" s="269" t="s">
        <v>257</v>
      </c>
      <c r="C940" s="126"/>
      <c r="D940" s="128"/>
      <c r="E940" s="273"/>
      <c r="F940" s="129"/>
      <c r="G940" s="249"/>
      <c r="H940" s="249"/>
      <c r="I940" s="272"/>
      <c r="J940" s="251"/>
      <c r="K940" s="252"/>
      <c r="L940" s="239"/>
      <c r="M940" s="252"/>
      <c r="N940" s="252"/>
      <c r="O940" s="252"/>
      <c r="P940" s="252"/>
      <c r="Q940" s="252"/>
      <c r="R940" s="249"/>
      <c r="S940" s="252"/>
      <c r="T940" s="253"/>
      <c r="U940" s="254"/>
      <c r="V940" s="252"/>
      <c r="W940" s="252"/>
      <c r="X940" s="252"/>
    </row>
    <row r="941" spans="1:24" s="85" customFormat="1" ht="21" customHeight="1">
      <c r="A941" s="28">
        <v>858</v>
      </c>
      <c r="B941" s="15" t="s">
        <v>259</v>
      </c>
      <c r="C941" s="5"/>
      <c r="D941" s="17"/>
      <c r="E941" s="25"/>
      <c r="F941" s="3"/>
      <c r="G941" s="48"/>
      <c r="H941" s="48"/>
      <c r="I941" s="120"/>
      <c r="J941" s="167"/>
      <c r="K941" s="122"/>
      <c r="L941" s="139"/>
      <c r="M941" s="122"/>
      <c r="N941" s="122"/>
      <c r="O941" s="122"/>
      <c r="P941" s="122"/>
      <c r="Q941" s="122"/>
      <c r="R941" s="48"/>
      <c r="S941" s="122"/>
      <c r="T941" s="207">
        <v>29</v>
      </c>
      <c r="U941" s="212">
        <v>67.16875</v>
      </c>
      <c r="V941" s="122"/>
      <c r="W941" s="122"/>
      <c r="X941" s="122"/>
    </row>
    <row r="942" spans="1:24" s="85" customFormat="1" ht="21" customHeight="1">
      <c r="A942" s="28">
        <v>859</v>
      </c>
      <c r="B942" s="15" t="s">
        <v>259</v>
      </c>
      <c r="C942" s="5"/>
      <c r="D942" s="17"/>
      <c r="E942" s="25"/>
      <c r="F942" s="3"/>
      <c r="G942" s="48"/>
      <c r="H942" s="48"/>
      <c r="I942" s="120"/>
      <c r="J942" s="167"/>
      <c r="K942" s="122"/>
      <c r="L942" s="139"/>
      <c r="M942" s="122"/>
      <c r="N942" s="122"/>
      <c r="O942" s="122"/>
      <c r="P942" s="122"/>
      <c r="Q942" s="122"/>
      <c r="R942" s="48"/>
      <c r="S942" s="122"/>
      <c r="T942" s="207">
        <v>38.6</v>
      </c>
      <c r="U942" s="212">
        <v>87.496428</v>
      </c>
      <c r="V942" s="122"/>
      <c r="W942" s="122"/>
      <c r="X942" s="122"/>
    </row>
    <row r="943" spans="1:24" s="85" customFormat="1" ht="21" customHeight="1">
      <c r="A943" s="28">
        <v>860</v>
      </c>
      <c r="B943" s="15" t="s">
        <v>259</v>
      </c>
      <c r="C943" s="5"/>
      <c r="D943" s="17"/>
      <c r="E943" s="25"/>
      <c r="F943" s="3"/>
      <c r="G943" s="48"/>
      <c r="H943" s="48"/>
      <c r="I943" s="120"/>
      <c r="J943" s="167"/>
      <c r="K943" s="122"/>
      <c r="L943" s="139"/>
      <c r="M943" s="122"/>
      <c r="N943" s="122"/>
      <c r="O943" s="122"/>
      <c r="P943" s="122"/>
      <c r="Q943" s="122"/>
      <c r="R943" s="48"/>
      <c r="S943" s="122"/>
      <c r="T943" s="207">
        <v>150</v>
      </c>
      <c r="U943" s="212"/>
      <c r="V943" s="122"/>
      <c r="W943" s="122"/>
      <c r="X943" s="122"/>
    </row>
    <row r="944" spans="1:24" s="85" customFormat="1" ht="31.5" customHeight="1">
      <c r="A944" s="28">
        <v>861</v>
      </c>
      <c r="B944" s="15" t="s">
        <v>249</v>
      </c>
      <c r="C944" s="25"/>
      <c r="D944" s="17"/>
      <c r="E944" s="25"/>
      <c r="F944" s="3"/>
      <c r="G944" s="48"/>
      <c r="H944" s="48"/>
      <c r="I944" s="120"/>
      <c r="J944" s="167"/>
      <c r="K944" s="122"/>
      <c r="L944" s="139"/>
      <c r="M944" s="122"/>
      <c r="N944" s="122"/>
      <c r="O944" s="122"/>
      <c r="P944" s="122"/>
      <c r="Q944" s="122"/>
      <c r="R944" s="48"/>
      <c r="S944" s="122"/>
      <c r="T944" s="207"/>
      <c r="U944" s="212">
        <v>132.544</v>
      </c>
      <c r="V944" s="122"/>
      <c r="W944" s="122"/>
      <c r="X944" s="122"/>
    </row>
    <row r="945" spans="1:24" s="56" customFormat="1" ht="27.75" customHeight="1">
      <c r="A945" s="28">
        <v>862</v>
      </c>
      <c r="B945" s="46" t="s">
        <v>512</v>
      </c>
      <c r="C945" s="5"/>
      <c r="D945" s="17"/>
      <c r="E945" s="3"/>
      <c r="F945" s="5"/>
      <c r="G945" s="48"/>
      <c r="H945" s="48"/>
      <c r="I945" s="120"/>
      <c r="J945" s="169"/>
      <c r="K945" s="157"/>
      <c r="L945" s="184"/>
      <c r="M945" s="48">
        <v>235</v>
      </c>
      <c r="N945" s="157"/>
      <c r="O945" s="157"/>
      <c r="P945" s="157"/>
      <c r="Q945" s="157"/>
      <c r="R945" s="48"/>
      <c r="S945" s="157"/>
      <c r="T945" s="207"/>
      <c r="U945" s="212">
        <v>215.48</v>
      </c>
      <c r="V945" s="157"/>
      <c r="W945" s="157"/>
      <c r="X945" s="157"/>
    </row>
    <row r="946" spans="1:24" s="278" customFormat="1" ht="43.5" customHeight="1">
      <c r="A946" s="256">
        <v>863</v>
      </c>
      <c r="B946" s="274" t="s">
        <v>345</v>
      </c>
      <c r="C946" s="130"/>
      <c r="D946" s="128"/>
      <c r="E946" s="129"/>
      <c r="F946" s="126"/>
      <c r="G946" s="249"/>
      <c r="H946" s="249"/>
      <c r="I946" s="272"/>
      <c r="J946" s="275"/>
      <c r="K946" s="276"/>
      <c r="L946" s="277"/>
      <c r="M946" s="276"/>
      <c r="N946" s="276"/>
      <c r="O946" s="276"/>
      <c r="P946" s="276"/>
      <c r="Q946" s="276"/>
      <c r="R946" s="249"/>
      <c r="S946" s="276"/>
      <c r="T946" s="253"/>
      <c r="U946" s="254"/>
      <c r="V946" s="276"/>
      <c r="W946" s="276"/>
      <c r="X946" s="276"/>
    </row>
    <row r="947" spans="1:24" s="257" customFormat="1" ht="17.25" customHeight="1">
      <c r="A947" s="256">
        <v>864</v>
      </c>
      <c r="B947" s="269" t="s">
        <v>191</v>
      </c>
      <c r="C947" s="273"/>
      <c r="D947" s="279"/>
      <c r="E947" s="126"/>
      <c r="F947" s="129"/>
      <c r="G947" s="249"/>
      <c r="H947" s="249"/>
      <c r="I947" s="272"/>
      <c r="J947" s="251"/>
      <c r="K947" s="252"/>
      <c r="L947" s="239"/>
      <c r="M947" s="252"/>
      <c r="N947" s="252"/>
      <c r="O947" s="252"/>
      <c r="P947" s="252"/>
      <c r="Q947" s="252"/>
      <c r="R947" s="249"/>
      <c r="S947" s="252"/>
      <c r="T947" s="253"/>
      <c r="U947" s="254"/>
      <c r="V947" s="252"/>
      <c r="W947" s="252"/>
      <c r="X947" s="252"/>
    </row>
    <row r="948" spans="1:24" s="85" customFormat="1" ht="17.25" customHeight="1">
      <c r="A948" s="28">
        <v>865</v>
      </c>
      <c r="B948" s="15" t="s">
        <v>312</v>
      </c>
      <c r="C948" s="5"/>
      <c r="D948" s="17">
        <v>1.47</v>
      </c>
      <c r="E948" s="5"/>
      <c r="F948" s="3"/>
      <c r="G948" s="48"/>
      <c r="H948" s="48"/>
      <c r="I948" s="120"/>
      <c r="J948" s="167"/>
      <c r="K948" s="122"/>
      <c r="L948" s="139"/>
      <c r="M948" s="122"/>
      <c r="N948" s="48">
        <v>0.95</v>
      </c>
      <c r="O948" s="122"/>
      <c r="P948" s="122"/>
      <c r="Q948" s="122"/>
      <c r="R948" s="48"/>
      <c r="S948" s="122"/>
      <c r="T948" s="207">
        <v>0.5</v>
      </c>
      <c r="U948" s="212"/>
      <c r="V948" s="122"/>
      <c r="W948" s="122"/>
      <c r="X948" s="232">
        <v>0.58</v>
      </c>
    </row>
    <row r="949" spans="1:24" s="85" customFormat="1" ht="21.75" customHeight="1">
      <c r="A949" s="28">
        <v>866</v>
      </c>
      <c r="B949" s="15" t="s">
        <v>513</v>
      </c>
      <c r="C949" s="5"/>
      <c r="D949" s="17"/>
      <c r="E949" s="5"/>
      <c r="F949" s="3"/>
      <c r="G949" s="48"/>
      <c r="H949" s="48"/>
      <c r="I949" s="120"/>
      <c r="J949" s="167"/>
      <c r="K949" s="122"/>
      <c r="L949" s="139"/>
      <c r="M949" s="122"/>
      <c r="N949" s="48">
        <v>0.95</v>
      </c>
      <c r="O949" s="122"/>
      <c r="P949" s="122"/>
      <c r="Q949" s="122"/>
      <c r="R949" s="48"/>
      <c r="S949" s="122"/>
      <c r="T949" s="207"/>
      <c r="U949" s="212"/>
      <c r="V949" s="122"/>
      <c r="W949" s="122"/>
      <c r="X949" s="232">
        <v>0.58</v>
      </c>
    </row>
    <row r="950" spans="1:24" s="85" customFormat="1" ht="27.75" customHeight="1">
      <c r="A950" s="28">
        <v>867</v>
      </c>
      <c r="B950" s="27" t="s">
        <v>190</v>
      </c>
      <c r="C950" s="25"/>
      <c r="D950" s="131">
        <v>9.2</v>
      </c>
      <c r="E950" s="5"/>
      <c r="F950" s="3"/>
      <c r="G950" s="48"/>
      <c r="H950" s="48"/>
      <c r="I950" s="120"/>
      <c r="J950" s="167"/>
      <c r="K950" s="122"/>
      <c r="L950" s="139"/>
      <c r="M950" s="122"/>
      <c r="N950" s="48">
        <v>5.65</v>
      </c>
      <c r="O950" s="122"/>
      <c r="P950" s="122"/>
      <c r="Q950" s="122"/>
      <c r="R950" s="48"/>
      <c r="S950" s="122"/>
      <c r="T950" s="207"/>
      <c r="U950" s="212"/>
      <c r="V950" s="122"/>
      <c r="W950" s="122"/>
      <c r="X950" s="232">
        <v>4.3</v>
      </c>
    </row>
    <row r="951" spans="1:24" s="85" customFormat="1" ht="28.5" customHeight="1">
      <c r="A951" s="28">
        <v>868</v>
      </c>
      <c r="B951" s="27" t="s">
        <v>190</v>
      </c>
      <c r="C951" s="25"/>
      <c r="D951" s="17">
        <v>1.09</v>
      </c>
      <c r="E951" s="5"/>
      <c r="F951" s="3"/>
      <c r="G951" s="48"/>
      <c r="H951" s="48"/>
      <c r="I951" s="120"/>
      <c r="J951" s="167"/>
      <c r="K951" s="122"/>
      <c r="L951" s="139"/>
      <c r="M951" s="122"/>
      <c r="N951" s="48">
        <v>1.04</v>
      </c>
      <c r="O951" s="122"/>
      <c r="P951" s="122"/>
      <c r="Q951" s="122"/>
      <c r="R951" s="48"/>
      <c r="S951" s="122"/>
      <c r="T951" s="207"/>
      <c r="U951" s="212"/>
      <c r="V951" s="122"/>
      <c r="W951" s="122"/>
      <c r="X951" s="232">
        <v>1.07</v>
      </c>
    </row>
    <row r="952" spans="1:24" s="85" customFormat="1" ht="42.75" customHeight="1">
      <c r="A952" s="28">
        <v>869</v>
      </c>
      <c r="B952" s="27" t="s">
        <v>326</v>
      </c>
      <c r="C952" s="25"/>
      <c r="D952" s="17"/>
      <c r="E952" s="5"/>
      <c r="F952" s="3"/>
      <c r="G952" s="48"/>
      <c r="H952" s="48"/>
      <c r="I952" s="120"/>
      <c r="J952" s="167"/>
      <c r="K952" s="122"/>
      <c r="L952" s="139"/>
      <c r="M952" s="122"/>
      <c r="N952" s="122"/>
      <c r="O952" s="122"/>
      <c r="P952" s="122"/>
      <c r="Q952" s="122"/>
      <c r="R952" s="48"/>
      <c r="S952" s="122"/>
      <c r="T952" s="207">
        <v>0.0081</v>
      </c>
      <c r="U952" s="212"/>
      <c r="V952" s="122"/>
      <c r="W952" s="122"/>
      <c r="X952" s="233"/>
    </row>
    <row r="953" spans="1:24" s="85" customFormat="1" ht="225" customHeight="1">
      <c r="A953" s="28">
        <v>870</v>
      </c>
      <c r="B953" s="15" t="s">
        <v>612</v>
      </c>
      <c r="C953" s="25"/>
      <c r="D953" s="17"/>
      <c r="E953" s="132">
        <v>0.1456</v>
      </c>
      <c r="F953" s="134">
        <v>0.192</v>
      </c>
      <c r="G953" s="135">
        <v>0.1524</v>
      </c>
      <c r="H953" s="48"/>
      <c r="I953" s="120"/>
      <c r="J953" s="167"/>
      <c r="K953" s="122"/>
      <c r="L953" s="48">
        <v>0.1739</v>
      </c>
      <c r="M953" s="122"/>
      <c r="N953" s="122"/>
      <c r="O953" s="122"/>
      <c r="P953" s="122"/>
      <c r="Q953" s="122"/>
      <c r="R953" s="48">
        <v>0.2058</v>
      </c>
      <c r="S953" s="122"/>
      <c r="T953" s="207">
        <v>0.19</v>
      </c>
      <c r="U953" s="212">
        <v>0.26392857</v>
      </c>
      <c r="V953" s="122"/>
      <c r="W953" s="227">
        <v>0.3</v>
      </c>
      <c r="X953" s="233"/>
    </row>
    <row r="954" spans="1:24" s="85" customFormat="1" ht="57" customHeight="1">
      <c r="A954" s="28">
        <v>871</v>
      </c>
      <c r="B954" s="15" t="s">
        <v>318</v>
      </c>
      <c r="C954" s="25"/>
      <c r="D954" s="17"/>
      <c r="E954" s="5"/>
      <c r="F954" s="3"/>
      <c r="G954" s="48"/>
      <c r="H954" s="48"/>
      <c r="I954" s="120"/>
      <c r="J954" s="167"/>
      <c r="K954" s="122"/>
      <c r="L954" s="139"/>
      <c r="M954" s="122"/>
      <c r="N954" s="122"/>
      <c r="O954" s="122"/>
      <c r="P954" s="122"/>
      <c r="Q954" s="122"/>
      <c r="R954" s="48"/>
      <c r="S954" s="122"/>
      <c r="T954" s="207">
        <v>3.8</v>
      </c>
      <c r="U954" s="212"/>
      <c r="V954" s="122"/>
      <c r="W954" s="122"/>
      <c r="X954" s="233"/>
    </row>
    <row r="955" spans="1:24" s="39" customFormat="1" ht="18.75" customHeight="1">
      <c r="A955" s="283" t="s">
        <v>313</v>
      </c>
      <c r="B955" s="283"/>
      <c r="C955" s="283"/>
      <c r="D955" s="283"/>
      <c r="E955" s="283"/>
      <c r="F955" s="283"/>
      <c r="G955" s="283"/>
      <c r="H955" s="283"/>
      <c r="I955" s="283"/>
      <c r="J955" s="177"/>
      <c r="K955" s="164"/>
      <c r="L955" s="139"/>
      <c r="M955" s="164"/>
      <c r="N955" s="164"/>
      <c r="O955" s="164"/>
      <c r="P955" s="164"/>
      <c r="Q955" s="164"/>
      <c r="R955" s="164"/>
      <c r="S955" s="164"/>
      <c r="T955" s="164"/>
      <c r="U955" s="164"/>
      <c r="V955" s="164"/>
      <c r="W955" s="164"/>
      <c r="X955" s="164"/>
    </row>
    <row r="956" spans="1:24" s="39" customFormat="1" ht="18.75" customHeight="1">
      <c r="A956" s="284" t="s">
        <v>272</v>
      </c>
      <c r="B956" s="284"/>
      <c r="C956" s="284"/>
      <c r="D956" s="284"/>
      <c r="E956" s="284"/>
      <c r="F956" s="284"/>
      <c r="G956" s="284"/>
      <c r="H956" s="284"/>
      <c r="I956" s="284"/>
      <c r="J956" s="177"/>
      <c r="K956" s="164"/>
      <c r="L956" s="139"/>
      <c r="M956" s="164"/>
      <c r="N956" s="164"/>
      <c r="O956" s="164"/>
      <c r="P956" s="164"/>
      <c r="Q956" s="164"/>
      <c r="R956" s="164"/>
      <c r="S956" s="164"/>
      <c r="T956" s="164"/>
      <c r="U956" s="164"/>
      <c r="V956" s="164"/>
      <c r="W956" s="164"/>
      <c r="X956" s="164"/>
    </row>
    <row r="957" spans="1:24" s="83" customFormat="1" ht="37.5" customHeight="1">
      <c r="A957" s="69">
        <v>872</v>
      </c>
      <c r="B957" s="31" t="s">
        <v>324</v>
      </c>
      <c r="C957" s="31"/>
      <c r="D957" s="26"/>
      <c r="E957" s="5"/>
      <c r="F957" s="42"/>
      <c r="G957" s="48"/>
      <c r="H957" s="48"/>
      <c r="I957" s="120"/>
      <c r="J957" s="167"/>
      <c r="K957" s="122"/>
      <c r="L957" s="139"/>
      <c r="M957" s="48">
        <v>14.833</v>
      </c>
      <c r="N957" s="122"/>
      <c r="O957" s="122"/>
      <c r="P957" s="122"/>
      <c r="Q957" s="122"/>
      <c r="R957" s="48"/>
      <c r="S957" s="122"/>
      <c r="T957" s="122"/>
      <c r="U957" s="122"/>
      <c r="V957" s="122"/>
      <c r="W957" s="122"/>
      <c r="X957" s="232">
        <v>14.8</v>
      </c>
    </row>
    <row r="958" spans="1:24" s="83" customFormat="1" ht="39" customHeight="1">
      <c r="A958" s="69">
        <v>873</v>
      </c>
      <c r="B958" s="31" t="s">
        <v>324</v>
      </c>
      <c r="C958" s="31"/>
      <c r="D958" s="26"/>
      <c r="E958" s="5"/>
      <c r="F958" s="42"/>
      <c r="G958" s="48"/>
      <c r="H958" s="48"/>
      <c r="I958" s="120"/>
      <c r="J958" s="167"/>
      <c r="K958" s="122"/>
      <c r="L958" s="139"/>
      <c r="M958" s="48">
        <v>35.166</v>
      </c>
      <c r="N958" s="122"/>
      <c r="O958" s="122"/>
      <c r="P958" s="122"/>
      <c r="Q958" s="122"/>
      <c r="R958" s="48"/>
      <c r="S958" s="122"/>
      <c r="T958" s="122"/>
      <c r="U958" s="122"/>
      <c r="V958" s="122"/>
      <c r="W958" s="122"/>
      <c r="X958" s="232">
        <v>38.8</v>
      </c>
    </row>
    <row r="959" spans="1:24" s="83" customFormat="1" ht="31.5" customHeight="1">
      <c r="A959" s="69">
        <v>874</v>
      </c>
      <c r="B959" s="31" t="s">
        <v>609</v>
      </c>
      <c r="C959" s="31"/>
      <c r="D959" s="26"/>
      <c r="E959" s="5"/>
      <c r="F959" s="42"/>
      <c r="G959" s="48"/>
      <c r="H959" s="48"/>
      <c r="I959" s="120"/>
      <c r="J959" s="167"/>
      <c r="K959" s="122"/>
      <c r="L959" s="139"/>
      <c r="M959" s="48"/>
      <c r="N959" s="122"/>
      <c r="O959" s="122"/>
      <c r="P959" s="122"/>
      <c r="Q959" s="122"/>
      <c r="R959" s="48">
        <v>256</v>
      </c>
      <c r="S959" s="122"/>
      <c r="T959" s="122"/>
      <c r="U959" s="122"/>
      <c r="V959" s="122"/>
      <c r="W959" s="122"/>
      <c r="X959" s="233"/>
    </row>
    <row r="960" spans="1:24" s="83" customFormat="1" ht="31.5" customHeight="1">
      <c r="A960" s="69">
        <v>875</v>
      </c>
      <c r="B960" s="31" t="s">
        <v>566</v>
      </c>
      <c r="C960" s="31"/>
      <c r="D960" s="130"/>
      <c r="E960" s="5"/>
      <c r="F960" s="42"/>
      <c r="G960" s="48"/>
      <c r="H960" s="48"/>
      <c r="I960" s="120"/>
      <c r="J960" s="167"/>
      <c r="K960" s="122"/>
      <c r="L960" s="139"/>
      <c r="M960" s="48"/>
      <c r="N960" s="122"/>
      <c r="O960" s="122"/>
      <c r="P960" s="122"/>
      <c r="Q960" s="122"/>
      <c r="R960" s="48">
        <v>1380</v>
      </c>
      <c r="S960" s="122"/>
      <c r="T960" s="122"/>
      <c r="U960" s="122"/>
      <c r="V960" s="122"/>
      <c r="W960" s="122"/>
      <c r="X960" s="233"/>
    </row>
    <row r="961" spans="1:24" s="83" customFormat="1" ht="42.75" customHeight="1">
      <c r="A961" s="69">
        <v>876</v>
      </c>
      <c r="B961" s="31" t="s">
        <v>610</v>
      </c>
      <c r="C961" s="31"/>
      <c r="D961" s="26"/>
      <c r="E961" s="5"/>
      <c r="F961" s="42"/>
      <c r="G961" s="48"/>
      <c r="H961" s="48"/>
      <c r="I961" s="120"/>
      <c r="J961" s="167"/>
      <c r="K961" s="122"/>
      <c r="L961" s="139"/>
      <c r="M961" s="48"/>
      <c r="N961" s="122"/>
      <c r="O961" s="122"/>
      <c r="P961" s="122"/>
      <c r="Q961" s="122"/>
      <c r="R961" s="48"/>
      <c r="S961" s="122"/>
      <c r="T961" s="122"/>
      <c r="U961" s="122"/>
      <c r="V961" s="122"/>
      <c r="W961" s="122"/>
      <c r="X961" s="233">
        <v>155</v>
      </c>
    </row>
    <row r="962" spans="1:24" s="83" customFormat="1" ht="42.75" customHeight="1">
      <c r="A962" s="69">
        <v>877</v>
      </c>
      <c r="B962" s="31" t="s">
        <v>325</v>
      </c>
      <c r="C962" s="31"/>
      <c r="D962" s="26"/>
      <c r="E962" s="5"/>
      <c r="F962" s="42"/>
      <c r="G962" s="48"/>
      <c r="H962" s="48"/>
      <c r="I962" s="120"/>
      <c r="J962" s="167"/>
      <c r="K962" s="122"/>
      <c r="L962" s="139"/>
      <c r="M962" s="48">
        <v>554</v>
      </c>
      <c r="N962" s="122"/>
      <c r="O962" s="122"/>
      <c r="P962" s="122"/>
      <c r="Q962" s="122"/>
      <c r="R962" s="48"/>
      <c r="S962" s="122"/>
      <c r="T962" s="122"/>
      <c r="U962" s="122"/>
      <c r="V962" s="122"/>
      <c r="W962" s="122"/>
      <c r="X962" s="233"/>
    </row>
    <row r="963" spans="1:24" s="83" customFormat="1" ht="28.5" customHeight="1">
      <c r="A963" s="69">
        <v>878</v>
      </c>
      <c r="B963" s="31" t="s">
        <v>324</v>
      </c>
      <c r="C963" s="31"/>
      <c r="D963" s="26"/>
      <c r="E963" s="5"/>
      <c r="F963" s="42"/>
      <c r="G963" s="48"/>
      <c r="H963" s="48"/>
      <c r="I963" s="120"/>
      <c r="J963" s="167"/>
      <c r="K963" s="122"/>
      <c r="L963" s="139"/>
      <c r="M963" s="48">
        <v>15.88</v>
      </c>
      <c r="N963" s="122"/>
      <c r="O963" s="122"/>
      <c r="P963" s="122"/>
      <c r="Q963" s="122"/>
      <c r="R963" s="48"/>
      <c r="S963" s="122"/>
      <c r="T963" s="122"/>
      <c r="U963" s="122"/>
      <c r="V963" s="122"/>
      <c r="W963" s="122"/>
      <c r="X963" s="233"/>
    </row>
    <row r="964" spans="1:24" s="83" customFormat="1" ht="39.75" customHeight="1">
      <c r="A964" s="69">
        <v>879</v>
      </c>
      <c r="B964" s="31" t="s">
        <v>324</v>
      </c>
      <c r="C964" s="31"/>
      <c r="D964" s="26"/>
      <c r="E964" s="5"/>
      <c r="F964" s="42"/>
      <c r="G964" s="48"/>
      <c r="H964" s="48"/>
      <c r="I964" s="120"/>
      <c r="J964" s="167"/>
      <c r="K964" s="122"/>
      <c r="L964" s="139"/>
      <c r="M964" s="48">
        <v>28.46</v>
      </c>
      <c r="N964" s="122"/>
      <c r="O964" s="122"/>
      <c r="P964" s="122"/>
      <c r="Q964" s="122"/>
      <c r="R964" s="48"/>
      <c r="S964" s="122"/>
      <c r="T964" s="122"/>
      <c r="U964" s="122"/>
      <c r="V964" s="122"/>
      <c r="W964" s="122"/>
      <c r="X964" s="233"/>
    </row>
    <row r="965" spans="1:24" s="83" customFormat="1" ht="39.75" customHeight="1">
      <c r="A965" s="69">
        <v>880</v>
      </c>
      <c r="B965" s="31" t="s">
        <v>324</v>
      </c>
      <c r="C965" s="31"/>
      <c r="D965" s="26"/>
      <c r="E965" s="5"/>
      <c r="F965" s="42"/>
      <c r="G965" s="48"/>
      <c r="H965" s="48"/>
      <c r="I965" s="120"/>
      <c r="J965" s="167"/>
      <c r="K965" s="122"/>
      <c r="L965" s="139"/>
      <c r="M965" s="48">
        <v>80.833</v>
      </c>
      <c r="N965" s="122"/>
      <c r="O965" s="122"/>
      <c r="P965" s="122"/>
      <c r="Q965" s="122"/>
      <c r="R965" s="48"/>
      <c r="S965" s="122"/>
      <c r="T965" s="122"/>
      <c r="U965" s="122"/>
      <c r="V965" s="122"/>
      <c r="W965" s="122"/>
      <c r="X965" s="233"/>
    </row>
    <row r="966" spans="1:24" s="56" customFormat="1" ht="38.25" customHeight="1">
      <c r="A966" s="69">
        <v>881</v>
      </c>
      <c r="B966" s="31" t="s">
        <v>324</v>
      </c>
      <c r="C966" s="31"/>
      <c r="D966" s="17"/>
      <c r="E966" s="5"/>
      <c r="F966" s="42"/>
      <c r="G966" s="48"/>
      <c r="H966" s="48"/>
      <c r="I966" s="120"/>
      <c r="J966" s="169"/>
      <c r="K966" s="157"/>
      <c r="L966" s="184"/>
      <c r="M966" s="48">
        <v>14.833</v>
      </c>
      <c r="N966" s="157"/>
      <c r="O966" s="157"/>
      <c r="P966" s="157"/>
      <c r="Q966" s="157"/>
      <c r="R966" s="48"/>
      <c r="S966" s="157"/>
      <c r="T966" s="157"/>
      <c r="U966" s="157"/>
      <c r="V966" s="157"/>
      <c r="W966" s="157"/>
      <c r="X966" s="232">
        <v>15.4</v>
      </c>
    </row>
    <row r="967" spans="1:24" s="83" customFormat="1" ht="12.75" customHeight="1">
      <c r="A967" s="79"/>
      <c r="B967" s="32"/>
      <c r="C967" s="32"/>
      <c r="D967" s="33"/>
      <c r="E967" s="33"/>
      <c r="F967" s="99"/>
      <c r="G967" s="319"/>
      <c r="H967" s="320"/>
      <c r="I967" s="320"/>
      <c r="J967" s="165"/>
      <c r="K967" s="122"/>
      <c r="L967" s="139"/>
      <c r="M967" s="122"/>
      <c r="N967" s="122"/>
      <c r="O967" s="122"/>
      <c r="P967" s="122"/>
      <c r="Q967" s="122"/>
      <c r="R967" s="122"/>
      <c r="S967" s="122"/>
      <c r="T967" s="122"/>
      <c r="U967" s="122"/>
      <c r="V967" s="122"/>
      <c r="W967" s="122"/>
      <c r="X967" s="122"/>
    </row>
    <row r="968" spans="1:24" s="83" customFormat="1" ht="15" customHeight="1">
      <c r="A968" s="318" t="s">
        <v>273</v>
      </c>
      <c r="B968" s="318"/>
      <c r="C968" s="318"/>
      <c r="D968" s="35"/>
      <c r="E968" s="35"/>
      <c r="F968" s="99"/>
      <c r="G968" s="316"/>
      <c r="H968" s="317"/>
      <c r="I968" s="317"/>
      <c r="J968" s="165"/>
      <c r="K968" s="122"/>
      <c r="L968" s="139"/>
      <c r="M968" s="122"/>
      <c r="N968" s="122"/>
      <c r="O968" s="122"/>
      <c r="P968" s="122"/>
      <c r="Q968" s="122"/>
      <c r="R968" s="122"/>
      <c r="S968" s="122"/>
      <c r="T968" s="122"/>
      <c r="U968" s="122"/>
      <c r="V968" s="122"/>
      <c r="W968" s="122"/>
      <c r="X968" s="122"/>
    </row>
    <row r="969" spans="1:24" s="83" customFormat="1" ht="15" customHeight="1">
      <c r="A969" s="318" t="s">
        <v>54</v>
      </c>
      <c r="B969" s="318"/>
      <c r="C969" s="318"/>
      <c r="D969" s="35"/>
      <c r="E969" s="35"/>
      <c r="F969" s="99"/>
      <c r="G969" s="316"/>
      <c r="H969" s="317"/>
      <c r="I969" s="317"/>
      <c r="J969" s="165"/>
      <c r="K969" s="122"/>
      <c r="L969" s="139"/>
      <c r="M969" s="122"/>
      <c r="N969" s="122"/>
      <c r="O969" s="122"/>
      <c r="P969" s="122"/>
      <c r="Q969" s="122"/>
      <c r="R969" s="122"/>
      <c r="S969" s="122"/>
      <c r="T969" s="122"/>
      <c r="U969" s="122"/>
      <c r="V969" s="122"/>
      <c r="W969" s="122"/>
      <c r="X969" s="122"/>
    </row>
    <row r="971" spans="1:24" s="39" customFormat="1" ht="13.5" customHeight="1">
      <c r="A971" s="41"/>
      <c r="B971" s="41"/>
      <c r="C971" s="36"/>
      <c r="D971" s="37"/>
      <c r="E971" s="38"/>
      <c r="F971" s="100"/>
      <c r="G971" s="138"/>
      <c r="H971" s="138"/>
      <c r="I971" s="138"/>
      <c r="J971" s="156"/>
      <c r="K971" s="164"/>
      <c r="L971" s="139"/>
      <c r="M971" s="164"/>
      <c r="N971" s="164"/>
      <c r="O971" s="164"/>
      <c r="P971" s="164"/>
      <c r="Q971" s="164"/>
      <c r="R971" s="164"/>
      <c r="S971" s="164"/>
      <c r="T971" s="164"/>
      <c r="U971" s="164"/>
      <c r="V971" s="164"/>
      <c r="W971" s="164"/>
      <c r="X971" s="164"/>
    </row>
    <row r="972" spans="1:24" s="40" customFormat="1" ht="42" customHeight="1">
      <c r="A972" s="315"/>
      <c r="B972" s="315"/>
      <c r="C972" s="315"/>
      <c r="D972" s="315"/>
      <c r="E972" s="315"/>
      <c r="F972" s="315"/>
      <c r="G972" s="315"/>
      <c r="H972" s="315"/>
      <c r="I972" s="315"/>
      <c r="J972" s="166"/>
      <c r="K972" s="181"/>
      <c r="L972" s="188"/>
      <c r="M972" s="181"/>
      <c r="N972" s="181"/>
      <c r="O972" s="181"/>
      <c r="P972" s="181"/>
      <c r="Q972" s="181"/>
      <c r="R972" s="181"/>
      <c r="S972" s="181"/>
      <c r="T972" s="181"/>
      <c r="U972" s="181"/>
      <c r="V972" s="181"/>
      <c r="W972" s="181"/>
      <c r="X972" s="181"/>
    </row>
    <row r="973" spans="1:24" s="40" customFormat="1" ht="15" customHeight="1">
      <c r="A973" s="80"/>
      <c r="F973" s="98"/>
      <c r="G973" s="138"/>
      <c r="H973" s="138"/>
      <c r="I973" s="138"/>
      <c r="J973" s="166"/>
      <c r="K973" s="181"/>
      <c r="L973" s="188"/>
      <c r="M973" s="181"/>
      <c r="N973" s="181"/>
      <c r="O973" s="181"/>
      <c r="P973" s="181"/>
      <c r="Q973" s="181"/>
      <c r="R973" s="181"/>
      <c r="S973" s="181"/>
      <c r="T973" s="181"/>
      <c r="U973" s="181"/>
      <c r="V973" s="181"/>
      <c r="W973" s="181"/>
      <c r="X973" s="181"/>
    </row>
  </sheetData>
  <sheetProtection/>
  <autoFilter ref="A4:I969"/>
  <mergeCells count="83">
    <mergeCell ref="A175:E175"/>
    <mergeCell ref="A244:I244"/>
    <mergeCell ref="A288:I288"/>
    <mergeCell ref="A178:E178"/>
    <mergeCell ref="A173:E173"/>
    <mergeCell ref="A176:E176"/>
    <mergeCell ref="A177:E177"/>
    <mergeCell ref="A167:E167"/>
    <mergeCell ref="A168:E168"/>
    <mergeCell ref="G967:I967"/>
    <mergeCell ref="A164:E164"/>
    <mergeCell ref="A298:I298"/>
    <mergeCell ref="A180:E180"/>
    <mergeCell ref="A165:E165"/>
    <mergeCell ref="A174:E174"/>
    <mergeCell ref="A484:I484"/>
    <mergeCell ref="A317:I317"/>
    <mergeCell ref="A91:I91"/>
    <mergeCell ref="A104:I104"/>
    <mergeCell ref="A102:I102"/>
    <mergeCell ref="A98:I98"/>
    <mergeCell ref="A166:E166"/>
    <mergeCell ref="A972:I972"/>
    <mergeCell ref="G968:I968"/>
    <mergeCell ref="G969:I969"/>
    <mergeCell ref="A968:C968"/>
    <mergeCell ref="A969:C969"/>
    <mergeCell ref="B1:I1"/>
    <mergeCell ref="A2:I2"/>
    <mergeCell ref="I5:J5"/>
    <mergeCell ref="I10:J10"/>
    <mergeCell ref="I25:J25"/>
    <mergeCell ref="A64:I64"/>
    <mergeCell ref="I39:J39"/>
    <mergeCell ref="A42:I42"/>
    <mergeCell ref="A49:I49"/>
    <mergeCell ref="A60:I60"/>
    <mergeCell ref="A170:E170"/>
    <mergeCell ref="A179:E179"/>
    <mergeCell ref="F162:I180"/>
    <mergeCell ref="A311:I311"/>
    <mergeCell ref="A465:I465"/>
    <mergeCell ref="A171:E171"/>
    <mergeCell ref="A323:I323"/>
    <mergeCell ref="A344:I344"/>
    <mergeCell ref="A367:I367"/>
    <mergeCell ref="A403:I403"/>
    <mergeCell ref="A412:I412"/>
    <mergeCell ref="A454:I454"/>
    <mergeCell ref="A450:I450"/>
    <mergeCell ref="A444:I444"/>
    <mergeCell ref="A628:I628"/>
    <mergeCell ref="A489:I489"/>
    <mergeCell ref="A556:I556"/>
    <mergeCell ref="A554:I554"/>
    <mergeCell ref="A546:I546"/>
    <mergeCell ref="A567:I567"/>
    <mergeCell ref="A564:I564"/>
    <mergeCell ref="A582:I582"/>
    <mergeCell ref="A631:I631"/>
    <mergeCell ref="A645:I645"/>
    <mergeCell ref="A667:I667"/>
    <mergeCell ref="A685:I685"/>
    <mergeCell ref="A682:I682"/>
    <mergeCell ref="A680:I680"/>
    <mergeCell ref="A862:I862"/>
    <mergeCell ref="A705:I705"/>
    <mergeCell ref="A731:I731"/>
    <mergeCell ref="A747:I747"/>
    <mergeCell ref="A756:I756"/>
    <mergeCell ref="A793:I793"/>
    <mergeCell ref="A784:I784"/>
    <mergeCell ref="A803:I803"/>
    <mergeCell ref="A895:I895"/>
    <mergeCell ref="A918:I918"/>
    <mergeCell ref="A909:I909"/>
    <mergeCell ref="A955:I955"/>
    <mergeCell ref="A956:I956"/>
    <mergeCell ref="A811:I811"/>
    <mergeCell ref="A817:I817"/>
    <mergeCell ref="A845:I845"/>
    <mergeCell ref="A854:I854"/>
    <mergeCell ref="A866:I866"/>
  </mergeCells>
  <printOptions/>
  <pageMargins left="0.3937007874015748" right="0.3937007874015748" top="0.3937007874015748" bottom="0.3937007874015748" header="0.5118110236220472" footer="0.5118110236220472"/>
  <pageSetup fitToHeight="0" fitToWidth="1" horizontalDpi="600" verticalDpi="600" orientation="landscape" paperSize="9" scale="88"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Daiga</dc:creator>
  <cp:keywords/>
  <dc:description/>
  <cp:lastModifiedBy>Anna Stinkeviča</cp:lastModifiedBy>
  <cp:lastPrinted>2016-08-10T12:20:36Z</cp:lastPrinted>
  <dcterms:created xsi:type="dcterms:W3CDTF">2009-08-04T07:38:24Z</dcterms:created>
  <dcterms:modified xsi:type="dcterms:W3CDTF">2016-10-27T11:54:12Z</dcterms:modified>
  <cp:category/>
  <cp:version/>
  <cp:contentType/>
  <cp:contentStatus/>
</cp:coreProperties>
</file>